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autoCompressPictures="0"/>
  <mc:AlternateContent xmlns:mc="http://schemas.openxmlformats.org/markup-compatibility/2006">
    <mc:Choice Requires="x15">
      <x15ac:absPath xmlns:x15ac="http://schemas.microsoft.com/office/spreadsheetml/2010/11/ac" url="M:\Abteilungen\TestCenter\10_Projects\pz_EPC\06_pz24xxx-EPC-CMRT6.31+EMRT1.2\CMRT_6.31+EMRT_1.2 DUNS+Kontaktdaten\EMRT_1.2_2023-10-05\"/>
    </mc:Choice>
  </mc:AlternateContent>
  <xr:revisionPtr revIDLastSave="0" documentId="13_ncr:1_{14757DE9-43C1-4D75-BB41-10EEAE2EDCA2}" xr6:coauthVersionLast="47" xr6:coauthVersionMax="47" xr10:uidLastSave="{00000000-0000-0000-0000-000000000000}"/>
  <workbookProtection workbookAlgorithmName="SHA-512" workbookHashValue="lDrcKi3B2qEXR4C1s4aJS+bx4244DmmURoVh5lMhWEq8pNT55DjQKkey3B6BGIq2IO+MgsIaG/lTUImT3XuuFw==" workbookSaltValue="ReSnD0noXLiJQyyOBWKIDA==" workbookSpinCount="100000" lockStructure="1"/>
  <bookViews>
    <workbookView xWindow="-110" yWindow="-110" windowWidth="19420" windowHeight="1042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L!$D$1:$H$1</definedName>
    <definedName name="Metal" comment="metal list for dropdown" localSheetId="4">'Smelter List'!$W$3:$Z$3</definedName>
    <definedName name="MetalSmelter">'Smelter Look-up'!$L$5:$L$97</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 i="5" l="1"/>
  <c r="C5" i="5"/>
  <c r="V5" i="5"/>
  <c r="E5" i="5"/>
  <c r="AB5" i="5"/>
  <c r="G61" i="6"/>
  <c r="B16" i="6"/>
  <c r="F24" i="6"/>
  <c r="F61" i="6"/>
  <c r="H61" i="6"/>
  <c r="C4" i="5"/>
  <c r="F64" i="6"/>
  <c r="D4" i="5"/>
  <c r="E4" i="5"/>
  <c r="E6" i="5"/>
  <c r="X6" i="5" s="1"/>
  <c r="E7" i="5"/>
  <c r="E8" i="5"/>
  <c r="E9" i="5"/>
  <c r="E10" i="5"/>
  <c r="X10" i="5" s="1"/>
  <c r="E11" i="5"/>
  <c r="E12" i="5"/>
  <c r="E13" i="5"/>
  <c r="E14" i="5"/>
  <c r="X14" i="5" s="1"/>
  <c r="E15" i="5"/>
  <c r="X15" i="5" s="1"/>
  <c r="E16" i="5"/>
  <c r="E17" i="5"/>
  <c r="E18" i="5"/>
  <c r="X18" i="5" s="1"/>
  <c r="E19" i="5"/>
  <c r="E20" i="5"/>
  <c r="E21" i="5"/>
  <c r="E22" i="5"/>
  <c r="X22" i="5" s="1"/>
  <c r="E23" i="5"/>
  <c r="E24" i="5"/>
  <c r="E25" i="5"/>
  <c r="E26" i="5"/>
  <c r="X26" i="5" s="1"/>
  <c r="E27" i="5"/>
  <c r="E28" i="5"/>
  <c r="E29" i="5"/>
  <c r="E30" i="5"/>
  <c r="X30" i="5" s="1"/>
  <c r="E31" i="5"/>
  <c r="X31" i="5" s="1"/>
  <c r="E32" i="5"/>
  <c r="E33" i="5"/>
  <c r="E34" i="5"/>
  <c r="X34" i="5" s="1"/>
  <c r="E35" i="5"/>
  <c r="E36" i="5"/>
  <c r="E37" i="5"/>
  <c r="E38" i="5"/>
  <c r="X38" i="5" s="1"/>
  <c r="E39" i="5"/>
  <c r="E40" i="5"/>
  <c r="E41" i="5"/>
  <c r="E42" i="5"/>
  <c r="X42" i="5" s="1"/>
  <c r="E43" i="5"/>
  <c r="E44" i="5"/>
  <c r="E45" i="5"/>
  <c r="E46" i="5"/>
  <c r="X46" i="5" s="1"/>
  <c r="E47" i="5"/>
  <c r="X47" i="5" s="1"/>
  <c r="E48" i="5"/>
  <c r="E49" i="5"/>
  <c r="E50" i="5"/>
  <c r="X50" i="5" s="1"/>
  <c r="E51" i="5"/>
  <c r="E52" i="5"/>
  <c r="E53" i="5"/>
  <c r="E54" i="5"/>
  <c r="X54" i="5" s="1"/>
  <c r="E55" i="5"/>
  <c r="E56" i="5"/>
  <c r="E57" i="5"/>
  <c r="E58" i="5"/>
  <c r="X58" i="5" s="1"/>
  <c r="E59" i="5"/>
  <c r="E60" i="5"/>
  <c r="E61" i="5"/>
  <c r="E62" i="5"/>
  <c r="X62" i="5" s="1"/>
  <c r="E63" i="5"/>
  <c r="X63" i="5" s="1"/>
  <c r="E64" i="5"/>
  <c r="E65" i="5"/>
  <c r="E66" i="5"/>
  <c r="X66" i="5" s="1"/>
  <c r="E67" i="5"/>
  <c r="E68" i="5"/>
  <c r="E69" i="5"/>
  <c r="E70" i="5"/>
  <c r="X70" i="5" s="1"/>
  <c r="E71" i="5"/>
  <c r="E72" i="5"/>
  <c r="E73" i="5"/>
  <c r="E74" i="5"/>
  <c r="X74" i="5" s="1"/>
  <c r="E75" i="5"/>
  <c r="E76" i="5"/>
  <c r="E77" i="5"/>
  <c r="E78" i="5"/>
  <c r="X78" i="5" s="1"/>
  <c r="E79" i="5"/>
  <c r="X79" i="5" s="1"/>
  <c r="E80" i="5"/>
  <c r="E81" i="5"/>
  <c r="E82" i="5"/>
  <c r="X82" i="5" s="1"/>
  <c r="E83" i="5"/>
  <c r="E84" i="5"/>
  <c r="E85" i="5"/>
  <c r="E86" i="5"/>
  <c r="X86" i="5" s="1"/>
  <c r="E87" i="5"/>
  <c r="E88" i="5"/>
  <c r="E89" i="5"/>
  <c r="E90" i="5"/>
  <c r="X90" i="5" s="1"/>
  <c r="E91" i="5"/>
  <c r="E92" i="5"/>
  <c r="E93" i="5"/>
  <c r="E94" i="5"/>
  <c r="X94" i="5" s="1"/>
  <c r="E95" i="5"/>
  <c r="X95" i="5" s="1"/>
  <c r="E96" i="5"/>
  <c r="E97" i="5"/>
  <c r="E98" i="5"/>
  <c r="X98" i="5" s="1"/>
  <c r="E99" i="5"/>
  <c r="E100" i="5"/>
  <c r="E101" i="5"/>
  <c r="E102" i="5"/>
  <c r="X102" i="5" s="1"/>
  <c r="E103" i="5"/>
  <c r="E104" i="5"/>
  <c r="E105" i="5"/>
  <c r="E106" i="5"/>
  <c r="X106" i="5" s="1"/>
  <c r="E107" i="5"/>
  <c r="E108" i="5"/>
  <c r="E109" i="5"/>
  <c r="E110" i="5"/>
  <c r="X110" i="5" s="1"/>
  <c r="E111" i="5"/>
  <c r="X111" i="5" s="1"/>
  <c r="E112" i="5"/>
  <c r="E113" i="5"/>
  <c r="E114" i="5"/>
  <c r="X114" i="5" s="1"/>
  <c r="E115" i="5"/>
  <c r="E116" i="5"/>
  <c r="E117" i="5"/>
  <c r="E118" i="5"/>
  <c r="X118" i="5" s="1"/>
  <c r="E119" i="5"/>
  <c r="E120" i="5"/>
  <c r="E121" i="5"/>
  <c r="E122" i="5"/>
  <c r="X122" i="5" s="1"/>
  <c r="E123" i="5"/>
  <c r="E124" i="5"/>
  <c r="E125" i="5"/>
  <c r="E126" i="5"/>
  <c r="X126" i="5" s="1"/>
  <c r="E127" i="5"/>
  <c r="X127" i="5" s="1"/>
  <c r="E128" i="5"/>
  <c r="E129" i="5"/>
  <c r="E130" i="5"/>
  <c r="X130" i="5" s="1"/>
  <c r="E131" i="5"/>
  <c r="E132" i="5"/>
  <c r="E133" i="5"/>
  <c r="E134" i="5"/>
  <c r="X134" i="5" s="1"/>
  <c r="E135" i="5"/>
  <c r="E136" i="5"/>
  <c r="E137" i="5"/>
  <c r="E138" i="5"/>
  <c r="X138" i="5" s="1"/>
  <c r="E139" i="5"/>
  <c r="E140" i="5"/>
  <c r="E141" i="5"/>
  <c r="E142" i="5"/>
  <c r="X142" i="5" s="1"/>
  <c r="E143" i="5"/>
  <c r="X143" i="5" s="1"/>
  <c r="E144" i="5"/>
  <c r="E145" i="5"/>
  <c r="E146" i="5"/>
  <c r="X146" i="5" s="1"/>
  <c r="E147" i="5"/>
  <c r="E148" i="5"/>
  <c r="E149" i="5"/>
  <c r="E150" i="5"/>
  <c r="X150" i="5" s="1"/>
  <c r="E151" i="5"/>
  <c r="E152" i="5"/>
  <c r="E153" i="5"/>
  <c r="E154" i="5"/>
  <c r="X154" i="5" s="1"/>
  <c r="E155" i="5"/>
  <c r="E156" i="5"/>
  <c r="E157" i="5"/>
  <c r="E158" i="5"/>
  <c r="X158" i="5" s="1"/>
  <c r="E159" i="5"/>
  <c r="X159" i="5" s="1"/>
  <c r="E160" i="5"/>
  <c r="E161" i="5"/>
  <c r="E162" i="5"/>
  <c r="X162" i="5" s="1"/>
  <c r="E163" i="5"/>
  <c r="E164" i="5"/>
  <c r="E165" i="5"/>
  <c r="E166" i="5"/>
  <c r="X166" i="5" s="1"/>
  <c r="E167" i="5"/>
  <c r="E168" i="5"/>
  <c r="E169" i="5"/>
  <c r="E170" i="5"/>
  <c r="X170" i="5" s="1"/>
  <c r="E171" i="5"/>
  <c r="E172" i="5"/>
  <c r="E173" i="5"/>
  <c r="E174" i="5"/>
  <c r="X174" i="5" s="1"/>
  <c r="E175" i="5"/>
  <c r="X175" i="5" s="1"/>
  <c r="E176" i="5"/>
  <c r="E177" i="5"/>
  <c r="E178" i="5"/>
  <c r="X178" i="5" s="1"/>
  <c r="E179" i="5"/>
  <c r="E180" i="5"/>
  <c r="E181" i="5"/>
  <c r="E182" i="5"/>
  <c r="X182" i="5" s="1"/>
  <c r="E183" i="5"/>
  <c r="E184" i="5"/>
  <c r="E185" i="5"/>
  <c r="E186" i="5"/>
  <c r="X186" i="5" s="1"/>
  <c r="E187" i="5"/>
  <c r="E188" i="5"/>
  <c r="E189" i="5"/>
  <c r="E190" i="5"/>
  <c r="X190" i="5" s="1"/>
  <c r="E191" i="5"/>
  <c r="X191" i="5" s="1"/>
  <c r="E192" i="5"/>
  <c r="E193" i="5"/>
  <c r="E194" i="5"/>
  <c r="X194" i="5" s="1"/>
  <c r="E195" i="5"/>
  <c r="E196" i="5"/>
  <c r="E197" i="5"/>
  <c r="E198" i="5"/>
  <c r="X198" i="5" s="1"/>
  <c r="E199" i="5"/>
  <c r="E200" i="5"/>
  <c r="E201" i="5"/>
  <c r="E202" i="5"/>
  <c r="X202" i="5" s="1"/>
  <c r="E203" i="5"/>
  <c r="E204" i="5"/>
  <c r="E205" i="5"/>
  <c r="E206" i="5"/>
  <c r="X206" i="5" s="1"/>
  <c r="E207" i="5"/>
  <c r="X207" i="5" s="1"/>
  <c r="E208" i="5"/>
  <c r="E209" i="5"/>
  <c r="E210" i="5"/>
  <c r="X210" i="5" s="1"/>
  <c r="E211" i="5"/>
  <c r="E212" i="5"/>
  <c r="E213" i="5"/>
  <c r="E214" i="5"/>
  <c r="X214" i="5" s="1"/>
  <c r="E215" i="5"/>
  <c r="E216" i="5"/>
  <c r="E217" i="5"/>
  <c r="E218" i="5"/>
  <c r="X218" i="5" s="1"/>
  <c r="E219" i="5"/>
  <c r="E220" i="5"/>
  <c r="E221" i="5"/>
  <c r="E222" i="5"/>
  <c r="X222" i="5" s="1"/>
  <c r="E223" i="5"/>
  <c r="X223" i="5" s="1"/>
  <c r="E224" i="5"/>
  <c r="E225" i="5"/>
  <c r="E226" i="5"/>
  <c r="X226" i="5" s="1"/>
  <c r="E227" i="5"/>
  <c r="E228" i="5"/>
  <c r="E229" i="5"/>
  <c r="E230" i="5"/>
  <c r="X230" i="5" s="1"/>
  <c r="E231" i="5"/>
  <c r="E232" i="5"/>
  <c r="E233" i="5"/>
  <c r="E234" i="5"/>
  <c r="X234" i="5" s="1"/>
  <c r="E235" i="5"/>
  <c r="E236" i="5"/>
  <c r="E237" i="5"/>
  <c r="E238" i="5"/>
  <c r="X238" i="5" s="1"/>
  <c r="E239" i="5"/>
  <c r="X239" i="5" s="1"/>
  <c r="E240" i="5"/>
  <c r="E241" i="5"/>
  <c r="E242" i="5"/>
  <c r="X242" i="5" s="1"/>
  <c r="E243" i="5"/>
  <c r="E244" i="5"/>
  <c r="E245" i="5"/>
  <c r="E246" i="5"/>
  <c r="X246" i="5" s="1"/>
  <c r="E247" i="5"/>
  <c r="E248" i="5"/>
  <c r="E249" i="5"/>
  <c r="E250" i="5"/>
  <c r="X250" i="5" s="1"/>
  <c r="E251" i="5"/>
  <c r="E252" i="5"/>
  <c r="E253" i="5"/>
  <c r="E254" i="5"/>
  <c r="X254" i="5" s="1"/>
  <c r="E255" i="5"/>
  <c r="X255" i="5" s="1"/>
  <c r="E256" i="5"/>
  <c r="E257" i="5"/>
  <c r="E258" i="5"/>
  <c r="X258" i="5" s="1"/>
  <c r="E259" i="5"/>
  <c r="E260" i="5"/>
  <c r="E261" i="5"/>
  <c r="E262" i="5"/>
  <c r="X262" i="5" s="1"/>
  <c r="E263" i="5"/>
  <c r="E264" i="5"/>
  <c r="E265" i="5"/>
  <c r="E266" i="5"/>
  <c r="X266" i="5" s="1"/>
  <c r="E267" i="5"/>
  <c r="E268" i="5"/>
  <c r="E269" i="5"/>
  <c r="E270" i="5"/>
  <c r="X270" i="5" s="1"/>
  <c r="E271" i="5"/>
  <c r="X271" i="5" s="1"/>
  <c r="E272" i="5"/>
  <c r="E273" i="5"/>
  <c r="E274" i="5"/>
  <c r="X274" i="5" s="1"/>
  <c r="E275" i="5"/>
  <c r="E276" i="5"/>
  <c r="E277" i="5"/>
  <c r="E278" i="5"/>
  <c r="X278" i="5" s="1"/>
  <c r="E279" i="5"/>
  <c r="E280" i="5"/>
  <c r="E281" i="5"/>
  <c r="E282" i="5"/>
  <c r="X282" i="5" s="1"/>
  <c r="E283" i="5"/>
  <c r="E284" i="5"/>
  <c r="E285" i="5"/>
  <c r="E286" i="5"/>
  <c r="X286" i="5" s="1"/>
  <c r="E287" i="5"/>
  <c r="X287" i="5" s="1"/>
  <c r="E288" i="5"/>
  <c r="E289" i="5"/>
  <c r="E290" i="5"/>
  <c r="X290" i="5" s="1"/>
  <c r="E291" i="5"/>
  <c r="E292" i="5"/>
  <c r="E293" i="5"/>
  <c r="E294" i="5"/>
  <c r="X294" i="5" s="1"/>
  <c r="E295" i="5"/>
  <c r="E296" i="5"/>
  <c r="E297" i="5"/>
  <c r="E298" i="5"/>
  <c r="X298" i="5" s="1"/>
  <c r="E299" i="5"/>
  <c r="E300" i="5"/>
  <c r="E301" i="5"/>
  <c r="E302" i="5"/>
  <c r="X302" i="5" s="1"/>
  <c r="E303" i="5"/>
  <c r="X303" i="5" s="1"/>
  <c r="E304" i="5"/>
  <c r="E305" i="5"/>
  <c r="E306" i="5"/>
  <c r="X306" i="5" s="1"/>
  <c r="E307" i="5"/>
  <c r="E308" i="5"/>
  <c r="E309" i="5"/>
  <c r="E310" i="5"/>
  <c r="X310" i="5" s="1"/>
  <c r="E311" i="5"/>
  <c r="E312" i="5"/>
  <c r="E313" i="5"/>
  <c r="E314" i="5"/>
  <c r="X314" i="5" s="1"/>
  <c r="E315" i="5"/>
  <c r="E316" i="5"/>
  <c r="E317" i="5"/>
  <c r="E318" i="5"/>
  <c r="X318" i="5" s="1"/>
  <c r="E319" i="5"/>
  <c r="X319" i="5" s="1"/>
  <c r="E320" i="5"/>
  <c r="E321" i="5"/>
  <c r="E322" i="5"/>
  <c r="X322" i="5" s="1"/>
  <c r="E323" i="5"/>
  <c r="E324" i="5"/>
  <c r="E325" i="5"/>
  <c r="E326" i="5"/>
  <c r="X326" i="5" s="1"/>
  <c r="E327" i="5"/>
  <c r="E328" i="5"/>
  <c r="E329" i="5"/>
  <c r="E330" i="5"/>
  <c r="X330" i="5" s="1"/>
  <c r="E331" i="5"/>
  <c r="E332" i="5"/>
  <c r="E333" i="5"/>
  <c r="E334" i="5"/>
  <c r="X334" i="5" s="1"/>
  <c r="E335" i="5"/>
  <c r="X335" i="5" s="1"/>
  <c r="E336" i="5"/>
  <c r="E337" i="5"/>
  <c r="E338" i="5"/>
  <c r="X338" i="5" s="1"/>
  <c r="E339" i="5"/>
  <c r="E340" i="5"/>
  <c r="E341" i="5"/>
  <c r="E342" i="5"/>
  <c r="X342" i="5" s="1"/>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E756" i="5"/>
  <c r="E757" i="5"/>
  <c r="E758" i="5"/>
  <c r="E759" i="5"/>
  <c r="E760" i="5"/>
  <c r="E761" i="5"/>
  <c r="E762" i="5"/>
  <c r="E763" i="5"/>
  <c r="E764" i="5"/>
  <c r="E765" i="5"/>
  <c r="E766" i="5"/>
  <c r="E767" i="5"/>
  <c r="E768" i="5"/>
  <c r="E769" i="5"/>
  <c r="E770" i="5"/>
  <c r="E771" i="5"/>
  <c r="E772" i="5"/>
  <c r="E773" i="5"/>
  <c r="E774" i="5"/>
  <c r="E775" i="5"/>
  <c r="E776" i="5"/>
  <c r="E777" i="5"/>
  <c r="E778" i="5"/>
  <c r="E779" i="5"/>
  <c r="E780" i="5"/>
  <c r="E781" i="5"/>
  <c r="E782" i="5"/>
  <c r="E783" i="5"/>
  <c r="E784" i="5"/>
  <c r="E785" i="5"/>
  <c r="E786" i="5"/>
  <c r="E787" i="5"/>
  <c r="E788" i="5"/>
  <c r="E789" i="5"/>
  <c r="E790" i="5"/>
  <c r="E791" i="5"/>
  <c r="E792" i="5"/>
  <c r="E793" i="5"/>
  <c r="E794" i="5"/>
  <c r="E795" i="5"/>
  <c r="E796" i="5"/>
  <c r="E797" i="5"/>
  <c r="E798" i="5"/>
  <c r="E799" i="5"/>
  <c r="E800" i="5"/>
  <c r="E801" i="5"/>
  <c r="E802" i="5"/>
  <c r="E803" i="5"/>
  <c r="E804" i="5"/>
  <c r="E805" i="5"/>
  <c r="E806" i="5"/>
  <c r="E807" i="5"/>
  <c r="E808" i="5"/>
  <c r="E809" i="5"/>
  <c r="E810" i="5"/>
  <c r="E811" i="5"/>
  <c r="E812" i="5"/>
  <c r="E813" i="5"/>
  <c r="E814" i="5"/>
  <c r="E815" i="5"/>
  <c r="E816" i="5"/>
  <c r="E817" i="5"/>
  <c r="E818" i="5"/>
  <c r="E819" i="5"/>
  <c r="E820" i="5"/>
  <c r="E821" i="5"/>
  <c r="E822" i="5"/>
  <c r="E823" i="5"/>
  <c r="E824" i="5"/>
  <c r="E825" i="5"/>
  <c r="E826" i="5"/>
  <c r="E827" i="5"/>
  <c r="E828" i="5"/>
  <c r="E829" i="5"/>
  <c r="E830" i="5"/>
  <c r="E831" i="5"/>
  <c r="E832" i="5"/>
  <c r="E833" i="5"/>
  <c r="E834" i="5"/>
  <c r="E835" i="5"/>
  <c r="E836" i="5"/>
  <c r="E837" i="5"/>
  <c r="E838" i="5"/>
  <c r="E839" i="5"/>
  <c r="E840" i="5"/>
  <c r="E841" i="5"/>
  <c r="E842" i="5"/>
  <c r="E843" i="5"/>
  <c r="E844" i="5"/>
  <c r="E845" i="5"/>
  <c r="E846" i="5"/>
  <c r="E847" i="5"/>
  <c r="E848" i="5"/>
  <c r="E849" i="5"/>
  <c r="E850" i="5"/>
  <c r="E851" i="5"/>
  <c r="E852" i="5"/>
  <c r="E853" i="5"/>
  <c r="E854" i="5"/>
  <c r="E855" i="5"/>
  <c r="E856" i="5"/>
  <c r="E857" i="5"/>
  <c r="E858" i="5"/>
  <c r="E859" i="5"/>
  <c r="E860" i="5"/>
  <c r="E861" i="5"/>
  <c r="E862" i="5"/>
  <c r="E863" i="5"/>
  <c r="E864" i="5"/>
  <c r="E865" i="5"/>
  <c r="E866" i="5"/>
  <c r="E867" i="5"/>
  <c r="E868" i="5"/>
  <c r="E869" i="5"/>
  <c r="E870" i="5"/>
  <c r="E871" i="5"/>
  <c r="E872" i="5"/>
  <c r="E873" i="5"/>
  <c r="E874" i="5"/>
  <c r="E875" i="5"/>
  <c r="E876" i="5"/>
  <c r="E877" i="5"/>
  <c r="E878" i="5"/>
  <c r="E879" i="5"/>
  <c r="E880" i="5"/>
  <c r="E881" i="5"/>
  <c r="E882" i="5"/>
  <c r="E883" i="5"/>
  <c r="E884" i="5"/>
  <c r="E885" i="5"/>
  <c r="E886" i="5"/>
  <c r="E887" i="5"/>
  <c r="E888" i="5"/>
  <c r="E889" i="5"/>
  <c r="E890" i="5"/>
  <c r="E891" i="5"/>
  <c r="E892" i="5"/>
  <c r="E893" i="5"/>
  <c r="E894" i="5"/>
  <c r="E895" i="5"/>
  <c r="E896" i="5"/>
  <c r="E897" i="5"/>
  <c r="E898" i="5"/>
  <c r="E899" i="5"/>
  <c r="E900" i="5"/>
  <c r="E901" i="5"/>
  <c r="E902" i="5"/>
  <c r="E903" i="5"/>
  <c r="E904" i="5"/>
  <c r="E905" i="5"/>
  <c r="E906" i="5"/>
  <c r="E907" i="5"/>
  <c r="E908" i="5"/>
  <c r="E909" i="5"/>
  <c r="E910" i="5"/>
  <c r="E911" i="5"/>
  <c r="E912" i="5"/>
  <c r="E913" i="5"/>
  <c r="E914" i="5"/>
  <c r="E915" i="5"/>
  <c r="E916" i="5"/>
  <c r="E917" i="5"/>
  <c r="E918" i="5"/>
  <c r="E919" i="5"/>
  <c r="E920" i="5"/>
  <c r="E921" i="5"/>
  <c r="E922" i="5"/>
  <c r="E923" i="5"/>
  <c r="E924" i="5"/>
  <c r="E925" i="5"/>
  <c r="E926" i="5"/>
  <c r="E927" i="5"/>
  <c r="E928" i="5"/>
  <c r="E929" i="5"/>
  <c r="E930" i="5"/>
  <c r="E931" i="5"/>
  <c r="E932" i="5"/>
  <c r="E933" i="5"/>
  <c r="E934" i="5"/>
  <c r="E935" i="5"/>
  <c r="E936" i="5"/>
  <c r="E937" i="5"/>
  <c r="E938" i="5"/>
  <c r="E939" i="5"/>
  <c r="E940" i="5"/>
  <c r="E941" i="5"/>
  <c r="E942" i="5"/>
  <c r="E943" i="5"/>
  <c r="E944" i="5"/>
  <c r="E945" i="5"/>
  <c r="E946" i="5"/>
  <c r="E947" i="5"/>
  <c r="E948" i="5"/>
  <c r="E949" i="5"/>
  <c r="E950" i="5"/>
  <c r="E951" i="5"/>
  <c r="E952" i="5"/>
  <c r="E953" i="5"/>
  <c r="E954" i="5"/>
  <c r="E955" i="5"/>
  <c r="E956" i="5"/>
  <c r="E957" i="5"/>
  <c r="E958" i="5"/>
  <c r="E959" i="5"/>
  <c r="E960" i="5"/>
  <c r="E961" i="5"/>
  <c r="E962" i="5"/>
  <c r="E963" i="5"/>
  <c r="E964" i="5"/>
  <c r="E965" i="5"/>
  <c r="E966" i="5"/>
  <c r="E967" i="5"/>
  <c r="E968" i="5"/>
  <c r="E969" i="5"/>
  <c r="E970" i="5"/>
  <c r="E971" i="5"/>
  <c r="E972" i="5"/>
  <c r="E973" i="5"/>
  <c r="E974" i="5"/>
  <c r="E975" i="5"/>
  <c r="E976" i="5"/>
  <c r="E977" i="5"/>
  <c r="E978" i="5"/>
  <c r="E979" i="5"/>
  <c r="E980" i="5"/>
  <c r="E981" i="5"/>
  <c r="E982" i="5"/>
  <c r="E983" i="5"/>
  <c r="E984" i="5"/>
  <c r="E985" i="5"/>
  <c r="E986" i="5"/>
  <c r="E987" i="5"/>
  <c r="E988" i="5"/>
  <c r="E989" i="5"/>
  <c r="E990" i="5"/>
  <c r="E991" i="5"/>
  <c r="E992" i="5"/>
  <c r="E993" i="5"/>
  <c r="E994" i="5"/>
  <c r="E995" i="5"/>
  <c r="E996" i="5"/>
  <c r="E997" i="5"/>
  <c r="E998" i="5"/>
  <c r="E999" i="5"/>
  <c r="E1000" i="5"/>
  <c r="E1001" i="5"/>
  <c r="E1002" i="5"/>
  <c r="E1003" i="5"/>
  <c r="E1004" i="5"/>
  <c r="E1005" i="5"/>
  <c r="E1006" i="5"/>
  <c r="E1007" i="5"/>
  <c r="E1008" i="5"/>
  <c r="E1009" i="5"/>
  <c r="E1010" i="5"/>
  <c r="E1011" i="5"/>
  <c r="E1012" i="5"/>
  <c r="E1013" i="5"/>
  <c r="E1014" i="5"/>
  <c r="E1015" i="5"/>
  <c r="E1016" i="5"/>
  <c r="E1017" i="5"/>
  <c r="E1018" i="5"/>
  <c r="E1019" i="5"/>
  <c r="E1020" i="5"/>
  <c r="E1021" i="5"/>
  <c r="E1022" i="5"/>
  <c r="E1023" i="5"/>
  <c r="E1024" i="5"/>
  <c r="E1025" i="5"/>
  <c r="E1026" i="5"/>
  <c r="E1027" i="5"/>
  <c r="E1028" i="5"/>
  <c r="E1029" i="5"/>
  <c r="E1030" i="5"/>
  <c r="E1031" i="5"/>
  <c r="E1032" i="5"/>
  <c r="E1033" i="5"/>
  <c r="E1034" i="5"/>
  <c r="E1035" i="5"/>
  <c r="E1036" i="5"/>
  <c r="E1037" i="5"/>
  <c r="E1038" i="5"/>
  <c r="E1039" i="5"/>
  <c r="E1040" i="5"/>
  <c r="E1041" i="5"/>
  <c r="E1042" i="5"/>
  <c r="E1043" i="5"/>
  <c r="E1044" i="5"/>
  <c r="E1045" i="5"/>
  <c r="E1046" i="5"/>
  <c r="E1047" i="5"/>
  <c r="E1048" i="5"/>
  <c r="E1049" i="5"/>
  <c r="E1050" i="5"/>
  <c r="E1051" i="5"/>
  <c r="E1052" i="5"/>
  <c r="E1053" i="5"/>
  <c r="E1054" i="5"/>
  <c r="E1055" i="5"/>
  <c r="E1056" i="5"/>
  <c r="E1057" i="5"/>
  <c r="E1058" i="5"/>
  <c r="E1059" i="5"/>
  <c r="E1060" i="5"/>
  <c r="E1061" i="5"/>
  <c r="E1062" i="5"/>
  <c r="E1063" i="5"/>
  <c r="E1064" i="5"/>
  <c r="E1065" i="5"/>
  <c r="E1066" i="5"/>
  <c r="E1067" i="5"/>
  <c r="E1068" i="5"/>
  <c r="E1069" i="5"/>
  <c r="E1070" i="5"/>
  <c r="E1071" i="5"/>
  <c r="E1072" i="5"/>
  <c r="E1073" i="5"/>
  <c r="E1074" i="5"/>
  <c r="E1075" i="5"/>
  <c r="E1076" i="5"/>
  <c r="E1077" i="5"/>
  <c r="E1078" i="5"/>
  <c r="E1079" i="5"/>
  <c r="E1080" i="5"/>
  <c r="E1081" i="5"/>
  <c r="E1082" i="5"/>
  <c r="E1083" i="5"/>
  <c r="E1084" i="5"/>
  <c r="E1085" i="5"/>
  <c r="E1086" i="5"/>
  <c r="E1087" i="5"/>
  <c r="E1088" i="5"/>
  <c r="E1089" i="5"/>
  <c r="E1090" i="5"/>
  <c r="E1091" i="5"/>
  <c r="E1092" i="5"/>
  <c r="E1093" i="5"/>
  <c r="E1094" i="5"/>
  <c r="E1095" i="5"/>
  <c r="E1096" i="5"/>
  <c r="E1097" i="5"/>
  <c r="E1098" i="5"/>
  <c r="E1099" i="5"/>
  <c r="E1100" i="5"/>
  <c r="E1101" i="5"/>
  <c r="E1102" i="5"/>
  <c r="E1103" i="5"/>
  <c r="E1104" i="5"/>
  <c r="E1105" i="5"/>
  <c r="E1106" i="5"/>
  <c r="E1107" i="5"/>
  <c r="E1108" i="5"/>
  <c r="E1109" i="5"/>
  <c r="E1110" i="5"/>
  <c r="E1111" i="5"/>
  <c r="E1112" i="5"/>
  <c r="E1113" i="5"/>
  <c r="E1114" i="5"/>
  <c r="E1115" i="5"/>
  <c r="E1116" i="5"/>
  <c r="E1117" i="5"/>
  <c r="E1118" i="5"/>
  <c r="E1119" i="5"/>
  <c r="E1120" i="5"/>
  <c r="E1121" i="5"/>
  <c r="E1122" i="5"/>
  <c r="E1123" i="5"/>
  <c r="E1124" i="5"/>
  <c r="E1125" i="5"/>
  <c r="E1126" i="5"/>
  <c r="E1127" i="5"/>
  <c r="E1128" i="5"/>
  <c r="E1129" i="5"/>
  <c r="E1130" i="5"/>
  <c r="E1131" i="5"/>
  <c r="E1132" i="5"/>
  <c r="E1133" i="5"/>
  <c r="E1134" i="5"/>
  <c r="E1135" i="5"/>
  <c r="E1136" i="5"/>
  <c r="E1137" i="5"/>
  <c r="E1138" i="5"/>
  <c r="E1139" i="5"/>
  <c r="E1140" i="5"/>
  <c r="E1141" i="5"/>
  <c r="E1142" i="5"/>
  <c r="E1143" i="5"/>
  <c r="E1144" i="5"/>
  <c r="E1145" i="5"/>
  <c r="E1146" i="5"/>
  <c r="E1147" i="5"/>
  <c r="E1148" i="5"/>
  <c r="E1149" i="5"/>
  <c r="E1150" i="5"/>
  <c r="E1151" i="5"/>
  <c r="E1152" i="5"/>
  <c r="E1153" i="5"/>
  <c r="E1154" i="5"/>
  <c r="E1155" i="5"/>
  <c r="E1156" i="5"/>
  <c r="E1157" i="5"/>
  <c r="E1158" i="5"/>
  <c r="E1159" i="5"/>
  <c r="E1160" i="5"/>
  <c r="E1161" i="5"/>
  <c r="E1162" i="5"/>
  <c r="E1163" i="5"/>
  <c r="E1164" i="5"/>
  <c r="E1165" i="5"/>
  <c r="E1166" i="5"/>
  <c r="E1167" i="5"/>
  <c r="E1168" i="5"/>
  <c r="E1169" i="5"/>
  <c r="E1170" i="5"/>
  <c r="E1171" i="5"/>
  <c r="E1172" i="5"/>
  <c r="E1173" i="5"/>
  <c r="E1174" i="5"/>
  <c r="E1175" i="5"/>
  <c r="E1176" i="5"/>
  <c r="E1177" i="5"/>
  <c r="E1178" i="5"/>
  <c r="E1179" i="5"/>
  <c r="E1180" i="5"/>
  <c r="E1181" i="5"/>
  <c r="E1182" i="5"/>
  <c r="E1183" i="5"/>
  <c r="E1184" i="5"/>
  <c r="E1185" i="5"/>
  <c r="E1186" i="5"/>
  <c r="E1187" i="5"/>
  <c r="E1188" i="5"/>
  <c r="E1189" i="5"/>
  <c r="E1190" i="5"/>
  <c r="E1191" i="5"/>
  <c r="E1192" i="5"/>
  <c r="E1193" i="5"/>
  <c r="E1194" i="5"/>
  <c r="E1195" i="5"/>
  <c r="E1196" i="5"/>
  <c r="E1197" i="5"/>
  <c r="E1198" i="5"/>
  <c r="E1199" i="5"/>
  <c r="E1200" i="5"/>
  <c r="E1201" i="5"/>
  <c r="E1202" i="5"/>
  <c r="E1203" i="5"/>
  <c r="E1204" i="5"/>
  <c r="E1205" i="5"/>
  <c r="E1206" i="5"/>
  <c r="E1207" i="5"/>
  <c r="E1208" i="5"/>
  <c r="E1209" i="5"/>
  <c r="E1210" i="5"/>
  <c r="E1211" i="5"/>
  <c r="E1212" i="5"/>
  <c r="E1213" i="5"/>
  <c r="E1214" i="5"/>
  <c r="E1215" i="5"/>
  <c r="E1216" i="5"/>
  <c r="E1217" i="5"/>
  <c r="E1218" i="5"/>
  <c r="E1219" i="5"/>
  <c r="E1220" i="5"/>
  <c r="E1221" i="5"/>
  <c r="E1222" i="5"/>
  <c r="E1223" i="5"/>
  <c r="E1224" i="5"/>
  <c r="E1225" i="5"/>
  <c r="E1226" i="5"/>
  <c r="E1227" i="5"/>
  <c r="E1228" i="5"/>
  <c r="E1229" i="5"/>
  <c r="E1230" i="5"/>
  <c r="E1231" i="5"/>
  <c r="E1232" i="5"/>
  <c r="E1233" i="5"/>
  <c r="E1234" i="5"/>
  <c r="E1235" i="5"/>
  <c r="E1236" i="5"/>
  <c r="E1237" i="5"/>
  <c r="E1238" i="5"/>
  <c r="E1239" i="5"/>
  <c r="E1240" i="5"/>
  <c r="E1241" i="5"/>
  <c r="E1242" i="5"/>
  <c r="E1243" i="5"/>
  <c r="E1244" i="5"/>
  <c r="E1245" i="5"/>
  <c r="E1246" i="5"/>
  <c r="E1247" i="5"/>
  <c r="E1248" i="5"/>
  <c r="E1249" i="5"/>
  <c r="E1250" i="5"/>
  <c r="E1251" i="5"/>
  <c r="E1252" i="5"/>
  <c r="E1253" i="5"/>
  <c r="E1254" i="5"/>
  <c r="E1255" i="5"/>
  <c r="E1256" i="5"/>
  <c r="E1257" i="5"/>
  <c r="E1258" i="5"/>
  <c r="E1259" i="5"/>
  <c r="E1260" i="5"/>
  <c r="E1261" i="5"/>
  <c r="E1262" i="5"/>
  <c r="E1263" i="5"/>
  <c r="E1264" i="5"/>
  <c r="E1265" i="5"/>
  <c r="E1266" i="5"/>
  <c r="E1267" i="5"/>
  <c r="E1268" i="5"/>
  <c r="E1269" i="5"/>
  <c r="E1270" i="5"/>
  <c r="E1271" i="5"/>
  <c r="E1272" i="5"/>
  <c r="E1273" i="5"/>
  <c r="E1274" i="5"/>
  <c r="E1275" i="5"/>
  <c r="E1276" i="5"/>
  <c r="E1277" i="5"/>
  <c r="E1278" i="5"/>
  <c r="E1279" i="5"/>
  <c r="E1280" i="5"/>
  <c r="E1281" i="5"/>
  <c r="E1282" i="5"/>
  <c r="E1283" i="5"/>
  <c r="E1284" i="5"/>
  <c r="E1285" i="5"/>
  <c r="E1286" i="5"/>
  <c r="E1287" i="5"/>
  <c r="E1288" i="5"/>
  <c r="E1289" i="5"/>
  <c r="E1290" i="5"/>
  <c r="E1291" i="5"/>
  <c r="E1292" i="5"/>
  <c r="E1293" i="5"/>
  <c r="E1294" i="5"/>
  <c r="E1295" i="5"/>
  <c r="E1296" i="5"/>
  <c r="E1297" i="5"/>
  <c r="E1298" i="5"/>
  <c r="E1299" i="5"/>
  <c r="E1300" i="5"/>
  <c r="E1301" i="5"/>
  <c r="E1302" i="5"/>
  <c r="E1303" i="5"/>
  <c r="E1304" i="5"/>
  <c r="E1305" i="5"/>
  <c r="E1306" i="5"/>
  <c r="E1307" i="5"/>
  <c r="E1308" i="5"/>
  <c r="E1309" i="5"/>
  <c r="E1310" i="5"/>
  <c r="E1311" i="5"/>
  <c r="E1312" i="5"/>
  <c r="E1313" i="5"/>
  <c r="E1314" i="5"/>
  <c r="E1315" i="5"/>
  <c r="E1316" i="5"/>
  <c r="E1317" i="5"/>
  <c r="E1318" i="5"/>
  <c r="E1319" i="5"/>
  <c r="E1320" i="5"/>
  <c r="E1321" i="5"/>
  <c r="E1322" i="5"/>
  <c r="E1323" i="5"/>
  <c r="E1324" i="5"/>
  <c r="E1325" i="5"/>
  <c r="E1326" i="5"/>
  <c r="E1327" i="5"/>
  <c r="E1328" i="5"/>
  <c r="E1329" i="5"/>
  <c r="E1330" i="5"/>
  <c r="E1331" i="5"/>
  <c r="E1332" i="5"/>
  <c r="E1333" i="5"/>
  <c r="E1334" i="5"/>
  <c r="E1335" i="5"/>
  <c r="E1336" i="5"/>
  <c r="E1337" i="5"/>
  <c r="E1338" i="5"/>
  <c r="E1339" i="5"/>
  <c r="E1340" i="5"/>
  <c r="E1341" i="5"/>
  <c r="E1342" i="5"/>
  <c r="E1343" i="5"/>
  <c r="E1344" i="5"/>
  <c r="E1345" i="5"/>
  <c r="E1346" i="5"/>
  <c r="E1347" i="5"/>
  <c r="E1348" i="5"/>
  <c r="E1349" i="5"/>
  <c r="E1350" i="5"/>
  <c r="E1351" i="5"/>
  <c r="E1352" i="5"/>
  <c r="E1353" i="5"/>
  <c r="E1354" i="5"/>
  <c r="E1355" i="5"/>
  <c r="E1356" i="5"/>
  <c r="E1357" i="5"/>
  <c r="E1358" i="5"/>
  <c r="E1359" i="5"/>
  <c r="E1360" i="5"/>
  <c r="E1361" i="5"/>
  <c r="E1362" i="5"/>
  <c r="E1363" i="5"/>
  <c r="E1364" i="5"/>
  <c r="E1365" i="5"/>
  <c r="E1366" i="5"/>
  <c r="E1367" i="5"/>
  <c r="E1368" i="5"/>
  <c r="E1369" i="5"/>
  <c r="E1370" i="5"/>
  <c r="E1371" i="5"/>
  <c r="E1372" i="5"/>
  <c r="E1373" i="5"/>
  <c r="E1374" i="5"/>
  <c r="E1375" i="5"/>
  <c r="E1376" i="5"/>
  <c r="E1377" i="5"/>
  <c r="E1378" i="5"/>
  <c r="E1379" i="5"/>
  <c r="E1380" i="5"/>
  <c r="E1381" i="5"/>
  <c r="E1382" i="5"/>
  <c r="E1383" i="5"/>
  <c r="E1384" i="5"/>
  <c r="E1385" i="5"/>
  <c r="E1386" i="5"/>
  <c r="E1387" i="5"/>
  <c r="E1388" i="5"/>
  <c r="E1389" i="5"/>
  <c r="E1390" i="5"/>
  <c r="E1391" i="5"/>
  <c r="E1392" i="5"/>
  <c r="E1393" i="5"/>
  <c r="E1394" i="5"/>
  <c r="E1395" i="5"/>
  <c r="E1396" i="5"/>
  <c r="E1397" i="5"/>
  <c r="E1398" i="5"/>
  <c r="E1399" i="5"/>
  <c r="E1400" i="5"/>
  <c r="E1401" i="5"/>
  <c r="E1402" i="5"/>
  <c r="E1403" i="5"/>
  <c r="E1404" i="5"/>
  <c r="E1405" i="5"/>
  <c r="E1406" i="5"/>
  <c r="E1407" i="5"/>
  <c r="E1408" i="5"/>
  <c r="E1409" i="5"/>
  <c r="E1410" i="5"/>
  <c r="E1411" i="5"/>
  <c r="E1412" i="5"/>
  <c r="E1413" i="5"/>
  <c r="E1414" i="5"/>
  <c r="E1415" i="5"/>
  <c r="E1416" i="5"/>
  <c r="E1417" i="5"/>
  <c r="E1418" i="5"/>
  <c r="E1419" i="5"/>
  <c r="E1420" i="5"/>
  <c r="E1421" i="5"/>
  <c r="E1422" i="5"/>
  <c r="E1423" i="5"/>
  <c r="E1424" i="5"/>
  <c r="E1425" i="5"/>
  <c r="E1426" i="5"/>
  <c r="E1427" i="5"/>
  <c r="E1428" i="5"/>
  <c r="E1429" i="5"/>
  <c r="E1430" i="5"/>
  <c r="E1431" i="5"/>
  <c r="E1432" i="5"/>
  <c r="E1433" i="5"/>
  <c r="E1434" i="5"/>
  <c r="E1435" i="5"/>
  <c r="E1436" i="5"/>
  <c r="E1437" i="5"/>
  <c r="E1438" i="5"/>
  <c r="E1439" i="5"/>
  <c r="E1440" i="5"/>
  <c r="E1441" i="5"/>
  <c r="E1442" i="5"/>
  <c r="E1443" i="5"/>
  <c r="E1444" i="5"/>
  <c r="E1445" i="5"/>
  <c r="E1446" i="5"/>
  <c r="E1447" i="5"/>
  <c r="E1448" i="5"/>
  <c r="E1449" i="5"/>
  <c r="E1450" i="5"/>
  <c r="E1451" i="5"/>
  <c r="E1452" i="5"/>
  <c r="E1453" i="5"/>
  <c r="E1454" i="5"/>
  <c r="E1455" i="5"/>
  <c r="E1456" i="5"/>
  <c r="E1457" i="5"/>
  <c r="E1458" i="5"/>
  <c r="E1459" i="5"/>
  <c r="E1460" i="5"/>
  <c r="E1461" i="5"/>
  <c r="E1462" i="5"/>
  <c r="E1463" i="5"/>
  <c r="E1464" i="5"/>
  <c r="E1465" i="5"/>
  <c r="E1466" i="5"/>
  <c r="E1467" i="5"/>
  <c r="E1468" i="5"/>
  <c r="E1469" i="5"/>
  <c r="E1470" i="5"/>
  <c r="E1471" i="5"/>
  <c r="E1472" i="5"/>
  <c r="E1473" i="5"/>
  <c r="E1474" i="5"/>
  <c r="E1475" i="5"/>
  <c r="E1476" i="5"/>
  <c r="E1477" i="5"/>
  <c r="E1478" i="5"/>
  <c r="E1479" i="5"/>
  <c r="E1480" i="5"/>
  <c r="E1481" i="5"/>
  <c r="E1482" i="5"/>
  <c r="E1483" i="5"/>
  <c r="E1484" i="5"/>
  <c r="E1485" i="5"/>
  <c r="E1486" i="5"/>
  <c r="E1487" i="5"/>
  <c r="E1488" i="5"/>
  <c r="E1489" i="5"/>
  <c r="E1490" i="5"/>
  <c r="E1491" i="5"/>
  <c r="E1492" i="5"/>
  <c r="E1493" i="5"/>
  <c r="E1494" i="5"/>
  <c r="E1495" i="5"/>
  <c r="E1496" i="5"/>
  <c r="E1497" i="5"/>
  <c r="E1498" i="5"/>
  <c r="E1499" i="5"/>
  <c r="E1500" i="5"/>
  <c r="E1501" i="5"/>
  <c r="E1502" i="5"/>
  <c r="E1503" i="5"/>
  <c r="E1504" i="5"/>
  <c r="E1505" i="5"/>
  <c r="E1506" i="5"/>
  <c r="E1507" i="5"/>
  <c r="E1508" i="5"/>
  <c r="E1509" i="5"/>
  <c r="E1510" i="5"/>
  <c r="E1511" i="5"/>
  <c r="E1512" i="5"/>
  <c r="E1513" i="5"/>
  <c r="E1514" i="5"/>
  <c r="E1515" i="5"/>
  <c r="E1516" i="5"/>
  <c r="E1517" i="5"/>
  <c r="E1518" i="5"/>
  <c r="E1519" i="5"/>
  <c r="E1520" i="5"/>
  <c r="E1521" i="5"/>
  <c r="E1522" i="5"/>
  <c r="E1523" i="5"/>
  <c r="E1524" i="5"/>
  <c r="E1525" i="5"/>
  <c r="E1526" i="5"/>
  <c r="E1527" i="5"/>
  <c r="E1528" i="5"/>
  <c r="E1529" i="5"/>
  <c r="E1530" i="5"/>
  <c r="E1531" i="5"/>
  <c r="E1532" i="5"/>
  <c r="E1533" i="5"/>
  <c r="E1534" i="5"/>
  <c r="E1535" i="5"/>
  <c r="E1536" i="5"/>
  <c r="E1537" i="5"/>
  <c r="E1538" i="5"/>
  <c r="E1539" i="5"/>
  <c r="E1540" i="5"/>
  <c r="E1541" i="5"/>
  <c r="E1542" i="5"/>
  <c r="E1543" i="5"/>
  <c r="E1544" i="5"/>
  <c r="E1545" i="5"/>
  <c r="E1546" i="5"/>
  <c r="E1547" i="5"/>
  <c r="E1548" i="5"/>
  <c r="E1549" i="5"/>
  <c r="E1550" i="5"/>
  <c r="E1551" i="5"/>
  <c r="E1552" i="5"/>
  <c r="E1553" i="5"/>
  <c r="E1554" i="5"/>
  <c r="E1555" i="5"/>
  <c r="E1556" i="5"/>
  <c r="E1557" i="5"/>
  <c r="E1558" i="5"/>
  <c r="E1559" i="5"/>
  <c r="E1560" i="5"/>
  <c r="E1561" i="5"/>
  <c r="E1562" i="5"/>
  <c r="E1563" i="5"/>
  <c r="E1564" i="5"/>
  <c r="E1565" i="5"/>
  <c r="E1566" i="5"/>
  <c r="E1567" i="5"/>
  <c r="E1568" i="5"/>
  <c r="E1569" i="5"/>
  <c r="E1570" i="5"/>
  <c r="E1571" i="5"/>
  <c r="E1572" i="5"/>
  <c r="E1573" i="5"/>
  <c r="E1574" i="5"/>
  <c r="E1575" i="5"/>
  <c r="E1576" i="5"/>
  <c r="E1577" i="5"/>
  <c r="E1578" i="5"/>
  <c r="E1579" i="5"/>
  <c r="E1580" i="5"/>
  <c r="E1581" i="5"/>
  <c r="E1582" i="5"/>
  <c r="E1583" i="5"/>
  <c r="E1584" i="5"/>
  <c r="E1585" i="5"/>
  <c r="E1586" i="5"/>
  <c r="E1587" i="5"/>
  <c r="E1588" i="5"/>
  <c r="E1589" i="5"/>
  <c r="E1590" i="5"/>
  <c r="E1591" i="5"/>
  <c r="E1592" i="5"/>
  <c r="E1593" i="5"/>
  <c r="E1594" i="5"/>
  <c r="E1595" i="5"/>
  <c r="E1596" i="5"/>
  <c r="E1597" i="5"/>
  <c r="E1598" i="5"/>
  <c r="E1599" i="5"/>
  <c r="E1600" i="5"/>
  <c r="E1601" i="5"/>
  <c r="E1602" i="5"/>
  <c r="E1603" i="5"/>
  <c r="E1604" i="5"/>
  <c r="E1605" i="5"/>
  <c r="E1606" i="5"/>
  <c r="E1607" i="5"/>
  <c r="E1608" i="5"/>
  <c r="E1609" i="5"/>
  <c r="E1610" i="5"/>
  <c r="E1611" i="5"/>
  <c r="E1612" i="5"/>
  <c r="E1613" i="5"/>
  <c r="E1614" i="5"/>
  <c r="E1615" i="5"/>
  <c r="E1616" i="5"/>
  <c r="E1617" i="5"/>
  <c r="E1618" i="5"/>
  <c r="E1619" i="5"/>
  <c r="E1620" i="5"/>
  <c r="E1621" i="5"/>
  <c r="E1622" i="5"/>
  <c r="E1623" i="5"/>
  <c r="E1624" i="5"/>
  <c r="E1625" i="5"/>
  <c r="E1626" i="5"/>
  <c r="E1627" i="5"/>
  <c r="E1628" i="5"/>
  <c r="E1629" i="5"/>
  <c r="E1630" i="5"/>
  <c r="E1631" i="5"/>
  <c r="E1632" i="5"/>
  <c r="E1633" i="5"/>
  <c r="E1634" i="5"/>
  <c r="E1635" i="5"/>
  <c r="E1636" i="5"/>
  <c r="E1637" i="5"/>
  <c r="E1638" i="5"/>
  <c r="E1639" i="5"/>
  <c r="E1640" i="5"/>
  <c r="E1641" i="5"/>
  <c r="E1642" i="5"/>
  <c r="E1643" i="5"/>
  <c r="E1644" i="5"/>
  <c r="E1645" i="5"/>
  <c r="E1646" i="5"/>
  <c r="E1647" i="5"/>
  <c r="E1648" i="5"/>
  <c r="E1649" i="5"/>
  <c r="E1650" i="5"/>
  <c r="E1651" i="5"/>
  <c r="E1652" i="5"/>
  <c r="E1653" i="5"/>
  <c r="E1654" i="5"/>
  <c r="E1655" i="5"/>
  <c r="E1656" i="5"/>
  <c r="E1657" i="5"/>
  <c r="E1658" i="5"/>
  <c r="E1659" i="5"/>
  <c r="E1660" i="5"/>
  <c r="E1661" i="5"/>
  <c r="E1662" i="5"/>
  <c r="E1663" i="5"/>
  <c r="E1664" i="5"/>
  <c r="E1665" i="5"/>
  <c r="E1666" i="5"/>
  <c r="E1667" i="5"/>
  <c r="E1668" i="5"/>
  <c r="E1669" i="5"/>
  <c r="E1670" i="5"/>
  <c r="E1671" i="5"/>
  <c r="E1672" i="5"/>
  <c r="E1673" i="5"/>
  <c r="E1674" i="5"/>
  <c r="E1675" i="5"/>
  <c r="E1676" i="5"/>
  <c r="E1677" i="5"/>
  <c r="E1678" i="5"/>
  <c r="E1679" i="5"/>
  <c r="E1680" i="5"/>
  <c r="E1681" i="5"/>
  <c r="E1682" i="5"/>
  <c r="E1683" i="5"/>
  <c r="E1684" i="5"/>
  <c r="E1685" i="5"/>
  <c r="E1686" i="5"/>
  <c r="E1687" i="5"/>
  <c r="E1688" i="5"/>
  <c r="E1689" i="5"/>
  <c r="E1690" i="5"/>
  <c r="E1691" i="5"/>
  <c r="E1692" i="5"/>
  <c r="E1693" i="5"/>
  <c r="E1694" i="5"/>
  <c r="E1695" i="5"/>
  <c r="E1696" i="5"/>
  <c r="E1697" i="5"/>
  <c r="E1698" i="5"/>
  <c r="E1699" i="5"/>
  <c r="E1700" i="5"/>
  <c r="E1701" i="5"/>
  <c r="E1702" i="5"/>
  <c r="E1703" i="5"/>
  <c r="E1704" i="5"/>
  <c r="E1705" i="5"/>
  <c r="E1706" i="5"/>
  <c r="E1707" i="5"/>
  <c r="E1708" i="5"/>
  <c r="E1709" i="5"/>
  <c r="E1710" i="5"/>
  <c r="E1711" i="5"/>
  <c r="E1712" i="5"/>
  <c r="E1713" i="5"/>
  <c r="E1714" i="5"/>
  <c r="E1715" i="5"/>
  <c r="E1716" i="5"/>
  <c r="E1717" i="5"/>
  <c r="E1718" i="5"/>
  <c r="E1719" i="5"/>
  <c r="E1720" i="5"/>
  <c r="E1721" i="5"/>
  <c r="E1722" i="5"/>
  <c r="E1723" i="5"/>
  <c r="E1724" i="5"/>
  <c r="E1725" i="5"/>
  <c r="E1726" i="5"/>
  <c r="E1727" i="5"/>
  <c r="E1728" i="5"/>
  <c r="E1729" i="5"/>
  <c r="E1730" i="5"/>
  <c r="E1731" i="5"/>
  <c r="E1732" i="5"/>
  <c r="E1733" i="5"/>
  <c r="E1734" i="5"/>
  <c r="E1735" i="5"/>
  <c r="E1736" i="5"/>
  <c r="E1737" i="5"/>
  <c r="E1738" i="5"/>
  <c r="E1739" i="5"/>
  <c r="E1740" i="5"/>
  <c r="E1741" i="5"/>
  <c r="E1742" i="5"/>
  <c r="E1743" i="5"/>
  <c r="E1744" i="5"/>
  <c r="E1745" i="5"/>
  <c r="E1746" i="5"/>
  <c r="E1747" i="5"/>
  <c r="E1748" i="5"/>
  <c r="E1749" i="5"/>
  <c r="E1750" i="5"/>
  <c r="E1751" i="5"/>
  <c r="E1752" i="5"/>
  <c r="E1753" i="5"/>
  <c r="E1754" i="5"/>
  <c r="E1755" i="5"/>
  <c r="E1756" i="5"/>
  <c r="E1757" i="5"/>
  <c r="E1758" i="5"/>
  <c r="E1759" i="5"/>
  <c r="E1760" i="5"/>
  <c r="E1761" i="5"/>
  <c r="E1762" i="5"/>
  <c r="E1763" i="5"/>
  <c r="E1764" i="5"/>
  <c r="E1765" i="5"/>
  <c r="E1766" i="5"/>
  <c r="E1767" i="5"/>
  <c r="E1768" i="5"/>
  <c r="E1769" i="5"/>
  <c r="E1770" i="5"/>
  <c r="E1771" i="5"/>
  <c r="E1772" i="5"/>
  <c r="E1773" i="5"/>
  <c r="E1774" i="5"/>
  <c r="E1775" i="5"/>
  <c r="E1776" i="5"/>
  <c r="E1777" i="5"/>
  <c r="E1778" i="5"/>
  <c r="E1779" i="5"/>
  <c r="E1780" i="5"/>
  <c r="E1781" i="5"/>
  <c r="E1782" i="5"/>
  <c r="E1783" i="5"/>
  <c r="E1784" i="5"/>
  <c r="E1785" i="5"/>
  <c r="E1786" i="5"/>
  <c r="E1787" i="5"/>
  <c r="E1788" i="5"/>
  <c r="E1789" i="5"/>
  <c r="E1790" i="5"/>
  <c r="E1791" i="5"/>
  <c r="E1792" i="5"/>
  <c r="E1793" i="5"/>
  <c r="E1794" i="5"/>
  <c r="E1795" i="5"/>
  <c r="E1796" i="5"/>
  <c r="E1797" i="5"/>
  <c r="E1798" i="5"/>
  <c r="E1799" i="5"/>
  <c r="E1800" i="5"/>
  <c r="E1801" i="5"/>
  <c r="E1802" i="5"/>
  <c r="E1803" i="5"/>
  <c r="E1804" i="5"/>
  <c r="E1805" i="5"/>
  <c r="E1806" i="5"/>
  <c r="E1807" i="5"/>
  <c r="E1808" i="5"/>
  <c r="E1809" i="5"/>
  <c r="E1810" i="5"/>
  <c r="E1811" i="5"/>
  <c r="E1812" i="5"/>
  <c r="E1813" i="5"/>
  <c r="E1814" i="5"/>
  <c r="E1815" i="5"/>
  <c r="E1816" i="5"/>
  <c r="E1817" i="5"/>
  <c r="E1818" i="5"/>
  <c r="E1819" i="5"/>
  <c r="E1820" i="5"/>
  <c r="E1821" i="5"/>
  <c r="E1822" i="5"/>
  <c r="E1823" i="5"/>
  <c r="E1824" i="5"/>
  <c r="E1825" i="5"/>
  <c r="E1826" i="5"/>
  <c r="E1827" i="5"/>
  <c r="E1828" i="5"/>
  <c r="E1829" i="5"/>
  <c r="E1830" i="5"/>
  <c r="E1831" i="5"/>
  <c r="E1832" i="5"/>
  <c r="E1833" i="5"/>
  <c r="E1834" i="5"/>
  <c r="E1835" i="5"/>
  <c r="E1836" i="5"/>
  <c r="E1837" i="5"/>
  <c r="E1838" i="5"/>
  <c r="E1839" i="5"/>
  <c r="E1840" i="5"/>
  <c r="E1841" i="5"/>
  <c r="E1842" i="5"/>
  <c r="E1843" i="5"/>
  <c r="E1844" i="5"/>
  <c r="E1845" i="5"/>
  <c r="E1846" i="5"/>
  <c r="E1847" i="5"/>
  <c r="E1848" i="5"/>
  <c r="E1849" i="5"/>
  <c r="E1850" i="5"/>
  <c r="E1851" i="5"/>
  <c r="E1852" i="5"/>
  <c r="E1853" i="5"/>
  <c r="E1854" i="5"/>
  <c r="E1855" i="5"/>
  <c r="E1856" i="5"/>
  <c r="E1857" i="5"/>
  <c r="E1858" i="5"/>
  <c r="E1859" i="5"/>
  <c r="E1860" i="5"/>
  <c r="E1861" i="5"/>
  <c r="E1862" i="5"/>
  <c r="E1863" i="5"/>
  <c r="E1864" i="5"/>
  <c r="E1865" i="5"/>
  <c r="E1866" i="5"/>
  <c r="E1867" i="5"/>
  <c r="E1868" i="5"/>
  <c r="E1869" i="5"/>
  <c r="E1870" i="5"/>
  <c r="E1871" i="5"/>
  <c r="E1872" i="5"/>
  <c r="E1873" i="5"/>
  <c r="E1874" i="5"/>
  <c r="E1875" i="5"/>
  <c r="E1876" i="5"/>
  <c r="E1877" i="5"/>
  <c r="E1878" i="5"/>
  <c r="E1879" i="5"/>
  <c r="E1880" i="5"/>
  <c r="E1881" i="5"/>
  <c r="E1882" i="5"/>
  <c r="E1883" i="5"/>
  <c r="E1884" i="5"/>
  <c r="E1885" i="5"/>
  <c r="E1886" i="5"/>
  <c r="E1887" i="5"/>
  <c r="E1888" i="5"/>
  <c r="E1889" i="5"/>
  <c r="E1890" i="5"/>
  <c r="E1891" i="5"/>
  <c r="E1892" i="5"/>
  <c r="E1893" i="5"/>
  <c r="E1894" i="5"/>
  <c r="E1895" i="5"/>
  <c r="E1896" i="5"/>
  <c r="E1897" i="5"/>
  <c r="E1898" i="5"/>
  <c r="E1899" i="5"/>
  <c r="E1900" i="5"/>
  <c r="E1901" i="5"/>
  <c r="E1902" i="5"/>
  <c r="E1903" i="5"/>
  <c r="E1904" i="5"/>
  <c r="E1905" i="5"/>
  <c r="E1906" i="5"/>
  <c r="E1907" i="5"/>
  <c r="E1908" i="5"/>
  <c r="E1909" i="5"/>
  <c r="E1910" i="5"/>
  <c r="E1911" i="5"/>
  <c r="E1912" i="5"/>
  <c r="E1913" i="5"/>
  <c r="E1914" i="5"/>
  <c r="E1915" i="5"/>
  <c r="E1916" i="5"/>
  <c r="E1917" i="5"/>
  <c r="E1918" i="5"/>
  <c r="E1919" i="5"/>
  <c r="E1920" i="5"/>
  <c r="E1921" i="5"/>
  <c r="E1922" i="5"/>
  <c r="E1923" i="5"/>
  <c r="E1924" i="5"/>
  <c r="E1925" i="5"/>
  <c r="E1926" i="5"/>
  <c r="E1927" i="5"/>
  <c r="E1928" i="5"/>
  <c r="E1929" i="5"/>
  <c r="E1930" i="5"/>
  <c r="E1931" i="5"/>
  <c r="E1932" i="5"/>
  <c r="E1933" i="5"/>
  <c r="E1934" i="5"/>
  <c r="E1935" i="5"/>
  <c r="E1936" i="5"/>
  <c r="E1937" i="5"/>
  <c r="E1938" i="5"/>
  <c r="E1939" i="5"/>
  <c r="E1940" i="5"/>
  <c r="E1941" i="5"/>
  <c r="E1942" i="5"/>
  <c r="E1943" i="5"/>
  <c r="E1944" i="5"/>
  <c r="E1945" i="5"/>
  <c r="E1946" i="5"/>
  <c r="E1947" i="5"/>
  <c r="E1948" i="5"/>
  <c r="E1949" i="5"/>
  <c r="E1950" i="5"/>
  <c r="E1951" i="5"/>
  <c r="E1952" i="5"/>
  <c r="E1953" i="5"/>
  <c r="E1954" i="5"/>
  <c r="E1955" i="5"/>
  <c r="E1956" i="5"/>
  <c r="E1957" i="5"/>
  <c r="E1958" i="5"/>
  <c r="E1959" i="5"/>
  <c r="E1960" i="5"/>
  <c r="E1961" i="5"/>
  <c r="E1962" i="5"/>
  <c r="E1963" i="5"/>
  <c r="E1964" i="5"/>
  <c r="E1965" i="5"/>
  <c r="E1966" i="5"/>
  <c r="E1967" i="5"/>
  <c r="E1968" i="5"/>
  <c r="E1969" i="5"/>
  <c r="E1970" i="5"/>
  <c r="E1971" i="5"/>
  <c r="E1972" i="5"/>
  <c r="E1973" i="5"/>
  <c r="E1974" i="5"/>
  <c r="E1975" i="5"/>
  <c r="E1976" i="5"/>
  <c r="E1977" i="5"/>
  <c r="E1978" i="5"/>
  <c r="E1979" i="5"/>
  <c r="E1980" i="5"/>
  <c r="E1981" i="5"/>
  <c r="E1982" i="5"/>
  <c r="E1983" i="5"/>
  <c r="E1984" i="5"/>
  <c r="E1985" i="5"/>
  <c r="E1986" i="5"/>
  <c r="E1987" i="5"/>
  <c r="E1988" i="5"/>
  <c r="E1989" i="5"/>
  <c r="E1990" i="5"/>
  <c r="E1991" i="5"/>
  <c r="E1992" i="5"/>
  <c r="E1993" i="5"/>
  <c r="E1994" i="5"/>
  <c r="E1995" i="5"/>
  <c r="E1996" i="5"/>
  <c r="E1997" i="5"/>
  <c r="E1998" i="5"/>
  <c r="E1999" i="5"/>
  <c r="E2000" i="5"/>
  <c r="E2001" i="5"/>
  <c r="E2002" i="5"/>
  <c r="E2003" i="5"/>
  <c r="E2004" i="5"/>
  <c r="E2005" i="5"/>
  <c r="E2006" i="5"/>
  <c r="E2007" i="5"/>
  <c r="E2008" i="5"/>
  <c r="E2009" i="5"/>
  <c r="E2010" i="5"/>
  <c r="E2011" i="5"/>
  <c r="E2012" i="5"/>
  <c r="E2013" i="5"/>
  <c r="E2014" i="5"/>
  <c r="E2015" i="5"/>
  <c r="E2016" i="5"/>
  <c r="E2017" i="5"/>
  <c r="E2018" i="5"/>
  <c r="E2019" i="5"/>
  <c r="E2020" i="5"/>
  <c r="E2021" i="5"/>
  <c r="E2022" i="5"/>
  <c r="E2023" i="5"/>
  <c r="E2024" i="5"/>
  <c r="E2025" i="5"/>
  <c r="E2026" i="5"/>
  <c r="E2027" i="5"/>
  <c r="E2028" i="5"/>
  <c r="E2029" i="5"/>
  <c r="E2030" i="5"/>
  <c r="E2031" i="5"/>
  <c r="E2032" i="5"/>
  <c r="E2033" i="5"/>
  <c r="E2034" i="5"/>
  <c r="E2035" i="5"/>
  <c r="E2036" i="5"/>
  <c r="E2037" i="5"/>
  <c r="E2038" i="5"/>
  <c r="E2039" i="5"/>
  <c r="E2040" i="5"/>
  <c r="E2041" i="5"/>
  <c r="E2042" i="5"/>
  <c r="E2043" i="5"/>
  <c r="E2044" i="5"/>
  <c r="E2045" i="5"/>
  <c r="E2046" i="5"/>
  <c r="E2047" i="5"/>
  <c r="E2048" i="5"/>
  <c r="E2049" i="5"/>
  <c r="E2050" i="5"/>
  <c r="E2051" i="5"/>
  <c r="E2052" i="5"/>
  <c r="E2053" i="5"/>
  <c r="E2054" i="5"/>
  <c r="E2055" i="5"/>
  <c r="E2056" i="5"/>
  <c r="E2057" i="5"/>
  <c r="E2058" i="5"/>
  <c r="E2059" i="5"/>
  <c r="E2060" i="5"/>
  <c r="E2061" i="5"/>
  <c r="E2062" i="5"/>
  <c r="E2063" i="5"/>
  <c r="E2064" i="5"/>
  <c r="E2065" i="5"/>
  <c r="E2066" i="5"/>
  <c r="E2067" i="5"/>
  <c r="E2068" i="5"/>
  <c r="E2069" i="5"/>
  <c r="E2070" i="5"/>
  <c r="E2071" i="5"/>
  <c r="E2072" i="5"/>
  <c r="E2073" i="5"/>
  <c r="E2074" i="5"/>
  <c r="E2075" i="5"/>
  <c r="E2076" i="5"/>
  <c r="E2077" i="5"/>
  <c r="E2078" i="5"/>
  <c r="E2079" i="5"/>
  <c r="E2080" i="5"/>
  <c r="E2081" i="5"/>
  <c r="E2082" i="5"/>
  <c r="E2083" i="5"/>
  <c r="E2084" i="5"/>
  <c r="E2085" i="5"/>
  <c r="E2086" i="5"/>
  <c r="E2087" i="5"/>
  <c r="E2088" i="5"/>
  <c r="E2089" i="5"/>
  <c r="E2090" i="5"/>
  <c r="E2091" i="5"/>
  <c r="E2092" i="5"/>
  <c r="E2093" i="5"/>
  <c r="E2094" i="5"/>
  <c r="E2095" i="5"/>
  <c r="E2096" i="5"/>
  <c r="E2097" i="5"/>
  <c r="E2098" i="5"/>
  <c r="E2099" i="5"/>
  <c r="E2100" i="5"/>
  <c r="E2101" i="5"/>
  <c r="E2102" i="5"/>
  <c r="E2103" i="5"/>
  <c r="E2104" i="5"/>
  <c r="E2105" i="5"/>
  <c r="E2106" i="5"/>
  <c r="E2107" i="5"/>
  <c r="E2108" i="5"/>
  <c r="E2109" i="5"/>
  <c r="E2110" i="5"/>
  <c r="E2111" i="5"/>
  <c r="E2112" i="5"/>
  <c r="E2113" i="5"/>
  <c r="E2114" i="5"/>
  <c r="E2115" i="5"/>
  <c r="E2116" i="5"/>
  <c r="E2117" i="5"/>
  <c r="E2118" i="5"/>
  <c r="E2119" i="5"/>
  <c r="E2120" i="5"/>
  <c r="E2121" i="5"/>
  <c r="E2122" i="5"/>
  <c r="E2123" i="5"/>
  <c r="E2124" i="5"/>
  <c r="E2125" i="5"/>
  <c r="E2126" i="5"/>
  <c r="E2127" i="5"/>
  <c r="E2128" i="5"/>
  <c r="E2129" i="5"/>
  <c r="E2130" i="5"/>
  <c r="E2131" i="5"/>
  <c r="E2132" i="5"/>
  <c r="E2133" i="5"/>
  <c r="E2134" i="5"/>
  <c r="E2135" i="5"/>
  <c r="E2136" i="5"/>
  <c r="E2137" i="5"/>
  <c r="E2138" i="5"/>
  <c r="E2139" i="5"/>
  <c r="E2140" i="5"/>
  <c r="E2141" i="5"/>
  <c r="E2142" i="5"/>
  <c r="E2143" i="5"/>
  <c r="E2144" i="5"/>
  <c r="E2145" i="5"/>
  <c r="E2146" i="5"/>
  <c r="E2147" i="5"/>
  <c r="E2148" i="5"/>
  <c r="E2149" i="5"/>
  <c r="E2150" i="5"/>
  <c r="E2151" i="5"/>
  <c r="E2152" i="5"/>
  <c r="E2153" i="5"/>
  <c r="E2154" i="5"/>
  <c r="E2155" i="5"/>
  <c r="E2156" i="5"/>
  <c r="E2157" i="5"/>
  <c r="E2158" i="5"/>
  <c r="E2159" i="5"/>
  <c r="E2160" i="5"/>
  <c r="E2161" i="5"/>
  <c r="E2162" i="5"/>
  <c r="E2163" i="5"/>
  <c r="E2164" i="5"/>
  <c r="E2165" i="5"/>
  <c r="E2166" i="5"/>
  <c r="E2167" i="5"/>
  <c r="E2168" i="5"/>
  <c r="E2169" i="5"/>
  <c r="E2170" i="5"/>
  <c r="E2171" i="5"/>
  <c r="E2172" i="5"/>
  <c r="E2173" i="5"/>
  <c r="E2174" i="5"/>
  <c r="E2175" i="5"/>
  <c r="E2176" i="5"/>
  <c r="E2177" i="5"/>
  <c r="E2178" i="5"/>
  <c r="E2179" i="5"/>
  <c r="E2180" i="5"/>
  <c r="E2181" i="5"/>
  <c r="E2182" i="5"/>
  <c r="E2183" i="5"/>
  <c r="E2184" i="5"/>
  <c r="E2185" i="5"/>
  <c r="E2186" i="5"/>
  <c r="E2187" i="5"/>
  <c r="E2188" i="5"/>
  <c r="E2189" i="5"/>
  <c r="E2190" i="5"/>
  <c r="E2191" i="5"/>
  <c r="E2192" i="5"/>
  <c r="E2193" i="5"/>
  <c r="E2194" i="5"/>
  <c r="E2195" i="5"/>
  <c r="E2196" i="5"/>
  <c r="E2197" i="5"/>
  <c r="E2198" i="5"/>
  <c r="E2199" i="5"/>
  <c r="E2200" i="5"/>
  <c r="E2201" i="5"/>
  <c r="E2202" i="5"/>
  <c r="E2203" i="5"/>
  <c r="E2204" i="5"/>
  <c r="E2205" i="5"/>
  <c r="E2206" i="5"/>
  <c r="E2207" i="5"/>
  <c r="E2208" i="5"/>
  <c r="E2209" i="5"/>
  <c r="E2210" i="5"/>
  <c r="E2211" i="5"/>
  <c r="E2212" i="5"/>
  <c r="E2213" i="5"/>
  <c r="E2214" i="5"/>
  <c r="E2215" i="5"/>
  <c r="E2216" i="5"/>
  <c r="E2217" i="5"/>
  <c r="E2218" i="5"/>
  <c r="E2219" i="5"/>
  <c r="E2220" i="5"/>
  <c r="E2221" i="5"/>
  <c r="E2222" i="5"/>
  <c r="E2223" i="5"/>
  <c r="E2224" i="5"/>
  <c r="E2225" i="5"/>
  <c r="E2226" i="5"/>
  <c r="E2227" i="5"/>
  <c r="E2228" i="5"/>
  <c r="E2229" i="5"/>
  <c r="E2230" i="5"/>
  <c r="E2231" i="5"/>
  <c r="E2232" i="5"/>
  <c r="E2233" i="5"/>
  <c r="E2234" i="5"/>
  <c r="E2235" i="5"/>
  <c r="E2236" i="5"/>
  <c r="E2237" i="5"/>
  <c r="E2238" i="5"/>
  <c r="E2239" i="5"/>
  <c r="E2240" i="5"/>
  <c r="E2241" i="5"/>
  <c r="E2242" i="5"/>
  <c r="E2243" i="5"/>
  <c r="E2244" i="5"/>
  <c r="E2245" i="5"/>
  <c r="E2246" i="5"/>
  <c r="E2247" i="5"/>
  <c r="E2248" i="5"/>
  <c r="E2249" i="5"/>
  <c r="E2250" i="5"/>
  <c r="E2251" i="5"/>
  <c r="E2252" i="5"/>
  <c r="E2253" i="5"/>
  <c r="E2254" i="5"/>
  <c r="E2255" i="5"/>
  <c r="E2256" i="5"/>
  <c r="E2257" i="5"/>
  <c r="E2258" i="5"/>
  <c r="E2259" i="5"/>
  <c r="E2260" i="5"/>
  <c r="E2261" i="5"/>
  <c r="E2262" i="5"/>
  <c r="E2263" i="5"/>
  <c r="E2264" i="5"/>
  <c r="E2265" i="5"/>
  <c r="E2266" i="5"/>
  <c r="E2267" i="5"/>
  <c r="E2268" i="5"/>
  <c r="E2269" i="5"/>
  <c r="E2270" i="5"/>
  <c r="E2271" i="5"/>
  <c r="E2272" i="5"/>
  <c r="E2273" i="5"/>
  <c r="E2274" i="5"/>
  <c r="E2275" i="5"/>
  <c r="E2276" i="5"/>
  <c r="E2277" i="5"/>
  <c r="E2278" i="5"/>
  <c r="E2279" i="5"/>
  <c r="E2280" i="5"/>
  <c r="E2281" i="5"/>
  <c r="E2282" i="5"/>
  <c r="E2283" i="5"/>
  <c r="E2284" i="5"/>
  <c r="E2285" i="5"/>
  <c r="E2286" i="5"/>
  <c r="E2287" i="5"/>
  <c r="E2288" i="5"/>
  <c r="E2289" i="5"/>
  <c r="E2290" i="5"/>
  <c r="E2291" i="5"/>
  <c r="E2292" i="5"/>
  <c r="E2293" i="5"/>
  <c r="E2294" i="5"/>
  <c r="E2295" i="5"/>
  <c r="E2296" i="5"/>
  <c r="E2297" i="5"/>
  <c r="E2298" i="5"/>
  <c r="E2299" i="5"/>
  <c r="E2300" i="5"/>
  <c r="E2301" i="5"/>
  <c r="E2302" i="5"/>
  <c r="E2303" i="5"/>
  <c r="E2304" i="5"/>
  <c r="E2305" i="5"/>
  <c r="E2306" i="5"/>
  <c r="E2307" i="5"/>
  <c r="E2308" i="5"/>
  <c r="E2309" i="5"/>
  <c r="E2310" i="5"/>
  <c r="E2311" i="5"/>
  <c r="E2312" i="5"/>
  <c r="E2313" i="5"/>
  <c r="E2314" i="5"/>
  <c r="E2315" i="5"/>
  <c r="E2316" i="5"/>
  <c r="E2317" i="5"/>
  <c r="E2318" i="5"/>
  <c r="E2319" i="5"/>
  <c r="E2320" i="5"/>
  <c r="E2321" i="5"/>
  <c r="E2322" i="5"/>
  <c r="E2323" i="5"/>
  <c r="E2324" i="5"/>
  <c r="E2325" i="5"/>
  <c r="E2326" i="5"/>
  <c r="E2327" i="5"/>
  <c r="E2328" i="5"/>
  <c r="E2329" i="5"/>
  <c r="E2330" i="5"/>
  <c r="E2331" i="5"/>
  <c r="E2332" i="5"/>
  <c r="E2333" i="5"/>
  <c r="E2334" i="5"/>
  <c r="E2335" i="5"/>
  <c r="E2336" i="5"/>
  <c r="E2337" i="5"/>
  <c r="E2338" i="5"/>
  <c r="E2339" i="5"/>
  <c r="E2340" i="5"/>
  <c r="E2341" i="5"/>
  <c r="E2342" i="5"/>
  <c r="E2343" i="5"/>
  <c r="E2344" i="5"/>
  <c r="E2345" i="5"/>
  <c r="E2346" i="5"/>
  <c r="E2347" i="5"/>
  <c r="E2348" i="5"/>
  <c r="E2349" i="5"/>
  <c r="E2350" i="5"/>
  <c r="E2351" i="5"/>
  <c r="E2352" i="5"/>
  <c r="E2353" i="5"/>
  <c r="E2354" i="5"/>
  <c r="E2355" i="5"/>
  <c r="E2356" i="5"/>
  <c r="E2357" i="5"/>
  <c r="E2358" i="5"/>
  <c r="E2359" i="5"/>
  <c r="E2360" i="5"/>
  <c r="E2361" i="5"/>
  <c r="E2362" i="5"/>
  <c r="E2363" i="5"/>
  <c r="E2364" i="5"/>
  <c r="E2365" i="5"/>
  <c r="E2366" i="5"/>
  <c r="E2367" i="5"/>
  <c r="E2368" i="5"/>
  <c r="E2369" i="5"/>
  <c r="E2370" i="5"/>
  <c r="E2371" i="5"/>
  <c r="E2372" i="5"/>
  <c r="E2373" i="5"/>
  <c r="E2374" i="5"/>
  <c r="E2375" i="5"/>
  <c r="E2376" i="5"/>
  <c r="E2377" i="5"/>
  <c r="E2378" i="5"/>
  <c r="E2379" i="5"/>
  <c r="E2380" i="5"/>
  <c r="E2381" i="5"/>
  <c r="E2382" i="5"/>
  <c r="E2383" i="5"/>
  <c r="E2384" i="5"/>
  <c r="E2385" i="5"/>
  <c r="E2386" i="5"/>
  <c r="E2387" i="5"/>
  <c r="E2388" i="5"/>
  <c r="E2389" i="5"/>
  <c r="E2390" i="5"/>
  <c r="E2391" i="5"/>
  <c r="E2392" i="5"/>
  <c r="E2393" i="5"/>
  <c r="E2394" i="5"/>
  <c r="E2395" i="5"/>
  <c r="E2396" i="5"/>
  <c r="E2397" i="5"/>
  <c r="E2398" i="5"/>
  <c r="E2399" i="5"/>
  <c r="E2400" i="5"/>
  <c r="E2401" i="5"/>
  <c r="E2402" i="5"/>
  <c r="E2403" i="5"/>
  <c r="E2404" i="5"/>
  <c r="E2405" i="5"/>
  <c r="E2406" i="5"/>
  <c r="E2407" i="5"/>
  <c r="E2408" i="5"/>
  <c r="E2409" i="5"/>
  <c r="E2410" i="5"/>
  <c r="E2411" i="5"/>
  <c r="E2412" i="5"/>
  <c r="E2413" i="5"/>
  <c r="E2414" i="5"/>
  <c r="E2415" i="5"/>
  <c r="E2416" i="5"/>
  <c r="E2417" i="5"/>
  <c r="E2418" i="5"/>
  <c r="E2419" i="5"/>
  <c r="E2420" i="5"/>
  <c r="E2421" i="5"/>
  <c r="E2422" i="5"/>
  <c r="E2423" i="5"/>
  <c r="E2424" i="5"/>
  <c r="E2425" i="5"/>
  <c r="E2426" i="5"/>
  <c r="E2427" i="5"/>
  <c r="E2428" i="5"/>
  <c r="E2429" i="5"/>
  <c r="E2430" i="5"/>
  <c r="E2431" i="5"/>
  <c r="E2432" i="5"/>
  <c r="E2433" i="5"/>
  <c r="E2434" i="5"/>
  <c r="E2435" i="5"/>
  <c r="E2436" i="5"/>
  <c r="E2437" i="5"/>
  <c r="E2438" i="5"/>
  <c r="E2439" i="5"/>
  <c r="E2440" i="5"/>
  <c r="E2441" i="5"/>
  <c r="E2442" i="5"/>
  <c r="E2443" i="5"/>
  <c r="E2444" i="5"/>
  <c r="E2445" i="5"/>
  <c r="E2446" i="5"/>
  <c r="E2447" i="5"/>
  <c r="E2448" i="5"/>
  <c r="E2449" i="5"/>
  <c r="E2450" i="5"/>
  <c r="E2451" i="5"/>
  <c r="E2452" i="5"/>
  <c r="E2453" i="5"/>
  <c r="E2454" i="5"/>
  <c r="E2455" i="5"/>
  <c r="E2456" i="5"/>
  <c r="E2457" i="5"/>
  <c r="E2458" i="5"/>
  <c r="E2459" i="5"/>
  <c r="E2460" i="5"/>
  <c r="E2461" i="5"/>
  <c r="E2462" i="5"/>
  <c r="E2463" i="5"/>
  <c r="E2464" i="5"/>
  <c r="E2465" i="5"/>
  <c r="E2466" i="5"/>
  <c r="E2467" i="5"/>
  <c r="E2468" i="5"/>
  <c r="E2469" i="5"/>
  <c r="E2470" i="5"/>
  <c r="E2471" i="5"/>
  <c r="E2472" i="5"/>
  <c r="E2473" i="5"/>
  <c r="E2474" i="5"/>
  <c r="E2475" i="5"/>
  <c r="E2476" i="5"/>
  <c r="E2477" i="5"/>
  <c r="E2478" i="5"/>
  <c r="E2479" i="5"/>
  <c r="E2480" i="5"/>
  <c r="E2481" i="5"/>
  <c r="E2482" i="5"/>
  <c r="E2483" i="5"/>
  <c r="E2484" i="5"/>
  <c r="E2485" i="5"/>
  <c r="E2486" i="5"/>
  <c r="E2487" i="5"/>
  <c r="E2488" i="5"/>
  <c r="E2489" i="5"/>
  <c r="E2490" i="5"/>
  <c r="E2491" i="5"/>
  <c r="E2492" i="5"/>
  <c r="E2493" i="5"/>
  <c r="E2494" i="5"/>
  <c r="E2495" i="5"/>
  <c r="E2496" i="5"/>
  <c r="E2497" i="5"/>
  <c r="E2498" i="5"/>
  <c r="E2499" i="5"/>
  <c r="E2500" i="5"/>
  <c r="G60" i="6"/>
  <c r="B15" i="6"/>
  <c r="F23" i="6"/>
  <c r="F60" i="6"/>
  <c r="H60" i="6"/>
  <c r="G15" i="6"/>
  <c r="H15" i="6"/>
  <c r="G16" i="6"/>
  <c r="H16" i="6"/>
  <c r="F20" i="6"/>
  <c r="H20" i="6"/>
  <c r="F21" i="6"/>
  <c r="H21" i="6"/>
  <c r="H23" i="6"/>
  <c r="H24" i="6"/>
  <c r="F28" i="6"/>
  <c r="H28" i="6"/>
  <c r="F33" i="6"/>
  <c r="H33" i="6"/>
  <c r="F34" i="6"/>
  <c r="H34" i="6"/>
  <c r="F38" i="6"/>
  <c r="H38" i="6"/>
  <c r="F39" i="6"/>
  <c r="H39" i="6"/>
  <c r="F43" i="6"/>
  <c r="H43" i="6"/>
  <c r="F44" i="6"/>
  <c r="H44" i="6"/>
  <c r="F48" i="6"/>
  <c r="B48" i="6"/>
  <c r="G48" i="6"/>
  <c r="H48" i="6"/>
  <c r="F49" i="6"/>
  <c r="B49" i="6"/>
  <c r="G49" i="6"/>
  <c r="H49" i="6"/>
  <c r="F50" i="6"/>
  <c r="B50" i="6"/>
  <c r="G50" i="6"/>
  <c r="H50" i="6"/>
  <c r="F52" i="6"/>
  <c r="H52" i="6"/>
  <c r="F53" i="6"/>
  <c r="H53" i="6"/>
  <c r="F54" i="6"/>
  <c r="B54" i="6"/>
  <c r="G54" i="6"/>
  <c r="H54" i="6"/>
  <c r="F55" i="6"/>
  <c r="B55" i="6"/>
  <c r="G55" i="6"/>
  <c r="H55" i="6"/>
  <c r="F57" i="6"/>
  <c r="B57" i="6"/>
  <c r="G57" i="6"/>
  <c r="H57" i="6"/>
  <c r="F58" i="6"/>
  <c r="B58" i="6"/>
  <c r="G58" i="6"/>
  <c r="H58" i="6"/>
  <c r="B4" i="6"/>
  <c r="G4" i="6" s="1"/>
  <c r="H4" i="6" s="1"/>
  <c r="D4" i="6" s="1"/>
  <c r="B5" i="6"/>
  <c r="G5" i="6"/>
  <c r="H5" i="6"/>
  <c r="F6" i="6"/>
  <c r="H6" i="6"/>
  <c r="F59" i="6"/>
  <c r="H59" i="6"/>
  <c r="B7" i="6"/>
  <c r="G7" i="6" s="1"/>
  <c r="H7" i="6" s="1"/>
  <c r="B8" i="6"/>
  <c r="G8" i="6"/>
  <c r="H8" i="6" s="1"/>
  <c r="B9" i="6"/>
  <c r="G9" i="6" s="1"/>
  <c r="H9" i="6" s="1"/>
  <c r="B10" i="6"/>
  <c r="G10" i="6"/>
  <c r="H10" i="6" s="1"/>
  <c r="B11" i="6"/>
  <c r="G11" i="6" s="1"/>
  <c r="H11" i="6"/>
  <c r="B12" i="6"/>
  <c r="G12" i="6"/>
  <c r="H12" i="6" s="1"/>
  <c r="B13" i="6"/>
  <c r="G13" i="6"/>
  <c r="H13" i="6"/>
  <c r="I4" i="6"/>
  <c r="J4" i="6"/>
  <c r="I5" i="6"/>
  <c r="J5" i="6"/>
  <c r="I6" i="6"/>
  <c r="J6" i="6"/>
  <c r="I7" i="6"/>
  <c r="J7" i="6"/>
  <c r="I8" i="6"/>
  <c r="J8" i="6"/>
  <c r="I9" i="6"/>
  <c r="J9" i="6"/>
  <c r="I10" i="6"/>
  <c r="J10" i="6"/>
  <c r="I11" i="6"/>
  <c r="J11" i="6"/>
  <c r="I12" i="6"/>
  <c r="J12" i="6"/>
  <c r="I13" i="6"/>
  <c r="J13" i="6"/>
  <c r="I15" i="6"/>
  <c r="C15" i="6" s="1"/>
  <c r="J15" i="6"/>
  <c r="I16" i="6"/>
  <c r="J16" i="6"/>
  <c r="I17" i="6"/>
  <c r="J17" i="6"/>
  <c r="I18" i="6"/>
  <c r="J18" i="6"/>
  <c r="I20" i="6"/>
  <c r="C20" i="6" s="1"/>
  <c r="J20" i="6"/>
  <c r="I21" i="6"/>
  <c r="J21" i="6"/>
  <c r="I23" i="6"/>
  <c r="C23" i="6" s="1"/>
  <c r="J23" i="6"/>
  <c r="I24" i="6"/>
  <c r="J24" i="6"/>
  <c r="I25" i="6"/>
  <c r="C25" i="6" s="1"/>
  <c r="J25" i="6"/>
  <c r="I26" i="6"/>
  <c r="J26" i="6"/>
  <c r="I28" i="6"/>
  <c r="C28" i="6" s="1"/>
  <c r="J28" i="6"/>
  <c r="I29" i="6"/>
  <c r="J29" i="6"/>
  <c r="I30" i="6"/>
  <c r="J30" i="6"/>
  <c r="I31" i="6"/>
  <c r="J31" i="6"/>
  <c r="I33" i="6"/>
  <c r="C33" i="6" s="1"/>
  <c r="J33" i="6"/>
  <c r="I34" i="6"/>
  <c r="J34" i="6"/>
  <c r="I35" i="6"/>
  <c r="C35" i="6" s="1"/>
  <c r="J35" i="6"/>
  <c r="I36" i="6"/>
  <c r="J36" i="6"/>
  <c r="I38" i="6"/>
  <c r="J38" i="6"/>
  <c r="I39" i="6"/>
  <c r="J39" i="6"/>
  <c r="I40" i="6"/>
  <c r="J40" i="6"/>
  <c r="I41" i="6"/>
  <c r="J41" i="6"/>
  <c r="I43" i="6"/>
  <c r="C43" i="6" s="1"/>
  <c r="J43" i="6"/>
  <c r="I44" i="6"/>
  <c r="J44" i="6"/>
  <c r="I45" i="6"/>
  <c r="C45" i="6" s="1"/>
  <c r="I46" i="6"/>
  <c r="C46" i="6" s="1"/>
  <c r="I48" i="6"/>
  <c r="J48" i="6"/>
  <c r="I49" i="6"/>
  <c r="J49" i="6"/>
  <c r="I50" i="6"/>
  <c r="J50" i="6"/>
  <c r="J51" i="6"/>
  <c r="I52" i="6"/>
  <c r="C52" i="6" s="1"/>
  <c r="J52" i="6"/>
  <c r="I53" i="6"/>
  <c r="C53" i="6" s="1"/>
  <c r="J53" i="6"/>
  <c r="I54" i="6"/>
  <c r="C54" i="6" s="1"/>
  <c r="J54" i="6"/>
  <c r="I55" i="6"/>
  <c r="C55" i="6" s="1"/>
  <c r="J55" i="6"/>
  <c r="I57" i="6"/>
  <c r="C57" i="6" s="1"/>
  <c r="J57" i="6"/>
  <c r="I58" i="6"/>
  <c r="C58" i="6" s="1"/>
  <c r="J58" i="6"/>
  <c r="I59" i="6"/>
  <c r="C59" i="6" s="1"/>
  <c r="J59" i="6"/>
  <c r="I60" i="6"/>
  <c r="C60" i="6" s="1"/>
  <c r="J60" i="6"/>
  <c r="L60" i="6"/>
  <c r="I61" i="6"/>
  <c r="J61" i="6"/>
  <c r="L61" i="6"/>
  <c r="I62" i="6"/>
  <c r="I63" i="6"/>
  <c r="X5" i="5"/>
  <c r="X7" i="5"/>
  <c r="X8" i="5"/>
  <c r="X9" i="5"/>
  <c r="X11" i="5"/>
  <c r="X12" i="5"/>
  <c r="X13" i="5"/>
  <c r="X16" i="5"/>
  <c r="X17" i="5"/>
  <c r="X19" i="5"/>
  <c r="X20" i="5"/>
  <c r="X21" i="5"/>
  <c r="X23" i="5"/>
  <c r="X24" i="5"/>
  <c r="X25" i="5"/>
  <c r="X27" i="5"/>
  <c r="X28" i="5"/>
  <c r="X29" i="5"/>
  <c r="X32" i="5"/>
  <c r="X33" i="5"/>
  <c r="X35" i="5"/>
  <c r="X36" i="5"/>
  <c r="X37" i="5"/>
  <c r="X39" i="5"/>
  <c r="X40" i="5"/>
  <c r="X41" i="5"/>
  <c r="X43" i="5"/>
  <c r="X44" i="5"/>
  <c r="X45" i="5"/>
  <c r="X48" i="5"/>
  <c r="X49" i="5"/>
  <c r="X51" i="5"/>
  <c r="X52" i="5"/>
  <c r="X53" i="5"/>
  <c r="X55" i="5"/>
  <c r="X56" i="5"/>
  <c r="X57" i="5"/>
  <c r="X59" i="5"/>
  <c r="X60" i="5"/>
  <c r="X61" i="5"/>
  <c r="X64" i="5"/>
  <c r="X65" i="5"/>
  <c r="X67" i="5"/>
  <c r="X68" i="5"/>
  <c r="X69" i="5"/>
  <c r="X71" i="5"/>
  <c r="X72" i="5"/>
  <c r="X73" i="5"/>
  <c r="X75" i="5"/>
  <c r="X76" i="5"/>
  <c r="X77" i="5"/>
  <c r="X80" i="5"/>
  <c r="X81" i="5"/>
  <c r="X83" i="5"/>
  <c r="X84" i="5"/>
  <c r="X85" i="5"/>
  <c r="X87" i="5"/>
  <c r="X88" i="5"/>
  <c r="X89" i="5"/>
  <c r="X91" i="5"/>
  <c r="X92" i="5"/>
  <c r="X93" i="5"/>
  <c r="X96" i="5"/>
  <c r="X97" i="5"/>
  <c r="X99" i="5"/>
  <c r="X100" i="5"/>
  <c r="X101" i="5"/>
  <c r="X103" i="5"/>
  <c r="X104" i="5"/>
  <c r="X105" i="5"/>
  <c r="X107" i="5"/>
  <c r="X108" i="5"/>
  <c r="X109" i="5"/>
  <c r="X112" i="5"/>
  <c r="X113" i="5"/>
  <c r="X115" i="5"/>
  <c r="X116" i="5"/>
  <c r="X117" i="5"/>
  <c r="X119" i="5"/>
  <c r="X120" i="5"/>
  <c r="X121" i="5"/>
  <c r="X123" i="5"/>
  <c r="X124" i="5"/>
  <c r="X125" i="5"/>
  <c r="X128" i="5"/>
  <c r="X129" i="5"/>
  <c r="X131" i="5"/>
  <c r="X132" i="5"/>
  <c r="X133" i="5"/>
  <c r="X135" i="5"/>
  <c r="X136" i="5"/>
  <c r="X137" i="5"/>
  <c r="X139" i="5"/>
  <c r="X140" i="5"/>
  <c r="X141" i="5"/>
  <c r="X144" i="5"/>
  <c r="X145" i="5"/>
  <c r="X147" i="5"/>
  <c r="X148" i="5"/>
  <c r="X149" i="5"/>
  <c r="X151" i="5"/>
  <c r="X152" i="5"/>
  <c r="X153" i="5"/>
  <c r="X155" i="5"/>
  <c r="X156" i="5"/>
  <c r="X157" i="5"/>
  <c r="X160" i="5"/>
  <c r="X161" i="5"/>
  <c r="X163" i="5"/>
  <c r="X164" i="5"/>
  <c r="X165" i="5"/>
  <c r="X167" i="5"/>
  <c r="X168" i="5"/>
  <c r="X169" i="5"/>
  <c r="X171" i="5"/>
  <c r="X172" i="5"/>
  <c r="X173" i="5"/>
  <c r="X176" i="5"/>
  <c r="X177" i="5"/>
  <c r="X179" i="5"/>
  <c r="X180" i="5"/>
  <c r="X181" i="5"/>
  <c r="X183" i="5"/>
  <c r="X184" i="5"/>
  <c r="X185" i="5"/>
  <c r="X187" i="5"/>
  <c r="X188" i="5"/>
  <c r="X189" i="5"/>
  <c r="X192" i="5"/>
  <c r="X193" i="5"/>
  <c r="X195" i="5"/>
  <c r="X196" i="5"/>
  <c r="X197" i="5"/>
  <c r="X199" i="5"/>
  <c r="X200" i="5"/>
  <c r="X201" i="5"/>
  <c r="X203" i="5"/>
  <c r="X204" i="5"/>
  <c r="X205" i="5"/>
  <c r="X208" i="5"/>
  <c r="X209" i="5"/>
  <c r="X211" i="5"/>
  <c r="X212" i="5"/>
  <c r="X213" i="5"/>
  <c r="X215" i="5"/>
  <c r="X216" i="5"/>
  <c r="X217" i="5"/>
  <c r="X219" i="5"/>
  <c r="X220" i="5"/>
  <c r="X221" i="5"/>
  <c r="X224" i="5"/>
  <c r="X225" i="5"/>
  <c r="X227" i="5"/>
  <c r="X228" i="5"/>
  <c r="X229" i="5"/>
  <c r="X231" i="5"/>
  <c r="X232" i="5"/>
  <c r="X233" i="5"/>
  <c r="X235" i="5"/>
  <c r="X236" i="5"/>
  <c r="X237" i="5"/>
  <c r="X240" i="5"/>
  <c r="X241" i="5"/>
  <c r="X243" i="5"/>
  <c r="X244" i="5"/>
  <c r="X245" i="5"/>
  <c r="X247" i="5"/>
  <c r="X248" i="5"/>
  <c r="X249" i="5"/>
  <c r="X251" i="5"/>
  <c r="X252" i="5"/>
  <c r="X253" i="5"/>
  <c r="X256" i="5"/>
  <c r="X257" i="5"/>
  <c r="X259" i="5"/>
  <c r="X260" i="5"/>
  <c r="X261" i="5"/>
  <c r="X263" i="5"/>
  <c r="X264" i="5"/>
  <c r="X265" i="5"/>
  <c r="X267" i="5"/>
  <c r="X268" i="5"/>
  <c r="X269" i="5"/>
  <c r="X272" i="5"/>
  <c r="X273" i="5"/>
  <c r="X275" i="5"/>
  <c r="X276" i="5"/>
  <c r="X277" i="5"/>
  <c r="X279" i="5"/>
  <c r="X280" i="5"/>
  <c r="X281" i="5"/>
  <c r="X283" i="5"/>
  <c r="X284" i="5"/>
  <c r="X285" i="5"/>
  <c r="X288" i="5"/>
  <c r="X289" i="5"/>
  <c r="X291" i="5"/>
  <c r="X292" i="5"/>
  <c r="X293" i="5"/>
  <c r="X295" i="5"/>
  <c r="X296" i="5"/>
  <c r="X297" i="5"/>
  <c r="X299" i="5"/>
  <c r="X300" i="5"/>
  <c r="X301" i="5"/>
  <c r="X304" i="5"/>
  <c r="X305" i="5"/>
  <c r="X307" i="5"/>
  <c r="X308" i="5"/>
  <c r="X309" i="5"/>
  <c r="X311" i="5"/>
  <c r="X312" i="5"/>
  <c r="X313" i="5"/>
  <c r="X315" i="5"/>
  <c r="X316" i="5"/>
  <c r="X317" i="5"/>
  <c r="X320" i="5"/>
  <c r="X321" i="5"/>
  <c r="X323" i="5"/>
  <c r="X324" i="5"/>
  <c r="X325" i="5"/>
  <c r="X327" i="5"/>
  <c r="X328" i="5"/>
  <c r="X329" i="5"/>
  <c r="X331" i="5"/>
  <c r="X332" i="5"/>
  <c r="X333" i="5"/>
  <c r="X336" i="5"/>
  <c r="X337" i="5"/>
  <c r="X339" i="5"/>
  <c r="X340" i="5"/>
  <c r="X341"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0" i="5"/>
  <c r="I64" i="6"/>
  <c r="E4" i="8"/>
  <c r="B6" i="5"/>
  <c r="C6" i="5"/>
  <c r="V6" i="5"/>
  <c r="AB6" i="5"/>
  <c r="B20" i="6"/>
  <c r="B21" i="6"/>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C5" i="3"/>
  <c r="P33" i="4"/>
  <c r="P32" i="4"/>
  <c r="P39" i="4"/>
  <c r="P38" i="4"/>
  <c r="P37" i="4"/>
  <c r="P26" i="4"/>
  <c r="B2500" i="5"/>
  <c r="C2500" i="5"/>
  <c r="AB2500" i="5"/>
  <c r="V2500" i="5"/>
  <c r="T2500" i="5"/>
  <c r="S2500" i="5"/>
  <c r="R2500" i="5"/>
  <c r="J2500" i="5"/>
  <c r="I2500" i="5"/>
  <c r="H2500" i="5"/>
  <c r="G2500" i="5"/>
  <c r="F2500" i="5"/>
  <c r="B53" i="6"/>
  <c r="B52" i="6"/>
  <c r="P27" i="4"/>
  <c r="G53" i="6"/>
  <c r="G52" i="6"/>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7" i="5"/>
  <c r="B8" i="5"/>
  <c r="B9" i="5"/>
  <c r="B10" i="5"/>
  <c r="B11" i="5"/>
  <c r="B12" i="5"/>
  <c r="B13" i="5"/>
  <c r="B14" i="5"/>
  <c r="B15" i="5"/>
  <c r="G21" i="6"/>
  <c r="B84" i="4"/>
  <c r="P35" i="4"/>
  <c r="P34" i="4"/>
  <c r="C7" i="5"/>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59" i="6"/>
  <c r="B59" i="6"/>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C607" i="5"/>
  <c r="C608" i="5"/>
  <c r="C609" i="5"/>
  <c r="C610" i="5"/>
  <c r="V610" i="5"/>
  <c r="C611" i="5"/>
  <c r="C612" i="5"/>
  <c r="V612" i="5"/>
  <c r="C613" i="5"/>
  <c r="C614" i="5"/>
  <c r="V614" i="5"/>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C1353" i="5"/>
  <c r="V1353" i="5"/>
  <c r="C1354" i="5"/>
  <c r="AB1354" i="5"/>
  <c r="C1355" i="5"/>
  <c r="V1355" i="5"/>
  <c r="C1356" i="5"/>
  <c r="C1357" i="5"/>
  <c r="C1358" i="5"/>
  <c r="V1358" i="5"/>
  <c r="C1359" i="5"/>
  <c r="C1360" i="5"/>
  <c r="V1360" i="5"/>
  <c r="C1361" i="5"/>
  <c r="V1361" i="5"/>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C1436" i="5"/>
  <c r="V1436" i="5"/>
  <c r="C1437" i="5"/>
  <c r="C1438" i="5"/>
  <c r="V1438" i="5"/>
  <c r="C1439" i="5"/>
  <c r="C1440" i="5"/>
  <c r="C1441" i="5"/>
  <c r="V1441" i="5"/>
  <c r="C1442" i="5"/>
  <c r="C1443" i="5"/>
  <c r="C1444" i="5"/>
  <c r="C1445" i="5"/>
  <c r="C1446" i="5"/>
  <c r="V1446" i="5"/>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C1612" i="5"/>
  <c r="V1612" i="5"/>
  <c r="I1612" i="5"/>
  <c r="C1613" i="5"/>
  <c r="C1614" i="5"/>
  <c r="V1614" i="5"/>
  <c r="J1614" i="5"/>
  <c r="C1615" i="5"/>
  <c r="C1616" i="5"/>
  <c r="C1617" i="5"/>
  <c r="V1617" i="5"/>
  <c r="C1618" i="5"/>
  <c r="C1619" i="5"/>
  <c r="C1620" i="5"/>
  <c r="V1620" i="5"/>
  <c r="C1621" i="5"/>
  <c r="C1622" i="5"/>
  <c r="C1623" i="5"/>
  <c r="C1624" i="5"/>
  <c r="C1625" i="5"/>
  <c r="C1626" i="5"/>
  <c r="C1627" i="5"/>
  <c r="C1628" i="5"/>
  <c r="V1628" i="5"/>
  <c r="C1629" i="5"/>
  <c r="V1629" i="5"/>
  <c r="C1630" i="5"/>
  <c r="V1630" i="5"/>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C2161" i="5"/>
  <c r="C2162" i="5"/>
  <c r="C2163" i="5"/>
  <c r="V2163" i="5"/>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C2252" i="5"/>
  <c r="V2252" i="5"/>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C2272" i="5"/>
  <c r="V2272" i="5"/>
  <c r="C2273" i="5"/>
  <c r="V2273" i="5"/>
  <c r="F2273" i="5"/>
  <c r="C2274" i="5"/>
  <c r="V2274" i="5"/>
  <c r="C2275" i="5"/>
  <c r="V2275" i="5"/>
  <c r="C2276" i="5"/>
  <c r="C2277" i="5"/>
  <c r="C2278" i="5"/>
  <c r="C2279" i="5"/>
  <c r="C2280" i="5"/>
  <c r="V2280" i="5"/>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C2317" i="5"/>
  <c r="C2318" i="5"/>
  <c r="C2319" i="5"/>
  <c r="V2319" i="5"/>
  <c r="C2320" i="5"/>
  <c r="C2321" i="5"/>
  <c r="V2321" i="5"/>
  <c r="C2322" i="5"/>
  <c r="C2323" i="5"/>
  <c r="V2323" i="5"/>
  <c r="C2324" i="5"/>
  <c r="C2325" i="5"/>
  <c r="C2326" i="5"/>
  <c r="V2326" i="5"/>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20" i="5"/>
  <c r="AB22" i="5"/>
  <c r="AB38" i="5"/>
  <c r="AB40" i="5"/>
  <c r="V52" i="5"/>
  <c r="H52" i="5"/>
  <c r="V60" i="5"/>
  <c r="I60" i="5"/>
  <c r="V68" i="5"/>
  <c r="V76" i="5"/>
  <c r="V77" i="5"/>
  <c r="R77" i="5"/>
  <c r="V81" i="5"/>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V1901" i="5"/>
  <c r="V1909" i="5"/>
  <c r="V1925" i="5"/>
  <c r="V1933" i="5"/>
  <c r="V1949" i="5"/>
  <c r="V1981" i="5"/>
  <c r="F1981" i="5"/>
  <c r="V1989" i="5"/>
  <c r="V2005" i="5"/>
  <c r="V2013" i="5"/>
  <c r="V2021" i="5"/>
  <c r="V2045" i="5"/>
  <c r="V2053" i="5"/>
  <c r="V2069" i="5"/>
  <c r="V2077" i="5"/>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V2339" i="5"/>
  <c r="V2347" i="5"/>
  <c r="F2347" i="5"/>
  <c r="V2359" i="5"/>
  <c r="V2403" i="5"/>
  <c r="V2451" i="5"/>
  <c r="I2451" i="5"/>
  <c r="V2495" i="5"/>
  <c r="R2495" i="5"/>
  <c r="D11" i="4"/>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G26" i="6"/>
  <c r="B18" i="6"/>
  <c r="F26" i="6"/>
  <c r="B25" i="6"/>
  <c r="G25" i="6"/>
  <c r="B24" i="6"/>
  <c r="G24" i="6"/>
  <c r="B23" i="6"/>
  <c r="G23" i="6"/>
  <c r="B17" i="6"/>
  <c r="F25" i="6"/>
  <c r="H14" i="6"/>
  <c r="D13" i="6"/>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S2154" i="5"/>
  <c r="T2150" i="5"/>
  <c r="AB2149" i="5"/>
  <c r="S2130" i="5"/>
  <c r="S2129" i="5"/>
  <c r="S2121" i="5"/>
  <c r="V2119" i="5"/>
  <c r="F2119" i="5"/>
  <c r="T2118" i="5"/>
  <c r="V2111" i="5"/>
  <c r="H2111" i="5"/>
  <c r="T2111" i="5"/>
  <c r="T2100" i="5"/>
  <c r="V2099" i="5"/>
  <c r="S2097" i="5"/>
  <c r="T2092" i="5"/>
  <c r="V2087" i="5"/>
  <c r="S2087" i="5"/>
  <c r="T2078" i="5"/>
  <c r="V2067" i="5"/>
  <c r="T2065" i="5"/>
  <c r="S2062" i="5"/>
  <c r="S2058" i="5"/>
  <c r="S2057" i="5"/>
  <c r="AB2053" i="5"/>
  <c r="T2047" i="5"/>
  <c r="S2046" i="5"/>
  <c r="AB2039" i="5"/>
  <c r="T2036" i="5"/>
  <c r="S2026" i="5"/>
  <c r="S2025" i="5"/>
  <c r="T2021" i="5"/>
  <c r="V2019" i="5"/>
  <c r="F2019" i="5"/>
  <c r="S2013" i="5"/>
  <c r="T2007" i="5"/>
  <c r="T2004" i="5"/>
  <c r="T1997" i="5"/>
  <c r="V1995" i="5"/>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AB1703" i="5"/>
  <c r="S1700" i="5"/>
  <c r="S1697" i="5"/>
  <c r="V1691" i="5"/>
  <c r="J1691" i="5"/>
  <c r="V1687" i="5"/>
  <c r="V1679" i="5"/>
  <c r="AB1671" i="5"/>
  <c r="V1663" i="5"/>
  <c r="T1663" i="5"/>
  <c r="T1662" i="5"/>
  <c r="S1660" i="5"/>
  <c r="S1658" i="5"/>
  <c r="V1655" i="5"/>
  <c r="T1654" i="5"/>
  <c r="T1652" i="5"/>
  <c r="V1651" i="5"/>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AB967" i="5"/>
  <c r="S966" i="5"/>
  <c r="V963" i="5"/>
  <c r="T962" i="5"/>
  <c r="V959" i="5"/>
  <c r="G959" i="5"/>
  <c r="AB959" i="5"/>
  <c r="S957" i="5"/>
  <c r="S956" i="5"/>
  <c r="V951" i="5"/>
  <c r="J951" i="5"/>
  <c r="S951" i="5"/>
  <c r="S949" i="5"/>
  <c r="T945" i="5"/>
  <c r="V943" i="5"/>
  <c r="AB943" i="5"/>
  <c r="S941" i="5"/>
  <c r="S940" i="5"/>
  <c r="V939" i="5"/>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H61" i="4"/>
  <c r="P41" i="4"/>
  <c r="P40" i="4"/>
  <c r="Q37"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G910" i="5"/>
  <c r="V239" i="5"/>
  <c r="G239" i="5"/>
  <c r="V251" i="5"/>
  <c r="F251" i="5"/>
  <c r="V259" i="5"/>
  <c r="V815" i="5"/>
  <c r="G815" i="5"/>
  <c r="V927" i="5"/>
  <c r="V1167" i="5"/>
  <c r="G1167" i="5"/>
  <c r="V243" i="5"/>
  <c r="H243" i="5"/>
  <c r="V255" i="5"/>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V291" i="5"/>
  <c r="I291" i="5"/>
  <c r="V319" i="5"/>
  <c r="V327" i="5"/>
  <c r="H327" i="5"/>
  <c r="V335" i="5"/>
  <c r="V343" i="5"/>
  <c r="I343" i="5"/>
  <c r="V351" i="5"/>
  <c r="J351" i="5"/>
  <c r="V387" i="5"/>
  <c r="V395" i="5"/>
  <c r="V403" i="5"/>
  <c r="J403" i="5"/>
  <c r="V411" i="5"/>
  <c r="V419" i="5"/>
  <c r="V471" i="5"/>
  <c r="G471" i="5"/>
  <c r="V479" i="5"/>
  <c r="G479" i="5"/>
  <c r="V487" i="5"/>
  <c r="V495" i="5"/>
  <c r="H495" i="5"/>
  <c r="V547" i="5"/>
  <c r="V643" i="5"/>
  <c r="I643" i="5"/>
  <c r="V799" i="5"/>
  <c r="F799" i="5"/>
  <c r="V887" i="5"/>
  <c r="J887" i="5"/>
  <c r="V942" i="5"/>
  <c r="H942" i="5"/>
  <c r="V955" i="5"/>
  <c r="V659" i="5"/>
  <c r="G659" i="5"/>
  <c r="V1359" i="5"/>
  <c r="G1359" i="5"/>
  <c r="V1407" i="5"/>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T2409" i="5"/>
  <c r="V2459" i="5"/>
  <c r="F2459" i="5"/>
  <c r="V2471" i="5"/>
  <c r="H2471" i="5"/>
  <c r="T2393" i="5"/>
  <c r="S2338" i="5"/>
  <c r="S2354" i="5"/>
  <c r="S2386" i="5"/>
  <c r="V2491" i="5"/>
  <c r="G2491" i="5"/>
  <c r="V20" i="5"/>
  <c r="R20" i="5"/>
  <c r="V22" i="5"/>
  <c r="G22" i="5"/>
  <c r="V24" i="5"/>
  <c r="V28" i="5"/>
  <c r="V30" i="5"/>
  <c r="V32" i="5"/>
  <c r="V36" i="5"/>
  <c r="J36" i="5"/>
  <c r="V38" i="5"/>
  <c r="V40" i="5"/>
  <c r="V44" i="5"/>
  <c r="R44" i="5"/>
  <c r="V46" i="5"/>
  <c r="V48" i="5"/>
  <c r="V54" i="5"/>
  <c r="G54" i="5"/>
  <c r="V56" i="5"/>
  <c r="G56" i="5"/>
  <c r="V62" i="5"/>
  <c r="G62" i="5"/>
  <c r="V64" i="5"/>
  <c r="J64" i="5"/>
  <c r="V70" i="5"/>
  <c r="F70" i="5"/>
  <c r="V72" i="5"/>
  <c r="V78" i="5"/>
  <c r="V80" i="5"/>
  <c r="V86" i="5"/>
  <c r="V88" i="5"/>
  <c r="I88" i="5"/>
  <c r="V96" i="5"/>
  <c r="G96" i="5"/>
  <c r="V104" i="5"/>
  <c r="V110" i="5"/>
  <c r="R110" i="5"/>
  <c r="V112" i="5"/>
  <c r="V120" i="5"/>
  <c r="G120" i="5"/>
  <c r="V126" i="5"/>
  <c r="G126" i="5"/>
  <c r="V128" i="5"/>
  <c r="G128" i="5"/>
  <c r="V136" i="5"/>
  <c r="F136" i="5"/>
  <c r="V142" i="5"/>
  <c r="G142" i="5"/>
  <c r="V144" i="5"/>
  <c r="R144" i="5"/>
  <c r="V152" i="5"/>
  <c r="V158" i="5"/>
  <c r="V160" i="5"/>
  <c r="G160" i="5"/>
  <c r="V168" i="5"/>
  <c r="R168" i="5"/>
  <c r="V174" i="5"/>
  <c r="J174" i="5"/>
  <c r="V176" i="5"/>
  <c r="V184" i="5"/>
  <c r="G184" i="5"/>
  <c r="V190" i="5"/>
  <c r="G190" i="5"/>
  <c r="V192" i="5"/>
  <c r="V200" i="5"/>
  <c r="V208" i="5"/>
  <c r="V1454" i="5"/>
  <c r="G1454" i="5"/>
  <c r="V238" i="5"/>
  <c r="V430" i="5"/>
  <c r="R430" i="5"/>
  <c r="V667" i="5"/>
  <c r="R667" i="5"/>
  <c r="V671" i="5"/>
  <c r="V675" i="5"/>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V248" i="5"/>
  <c r="R248" i="5"/>
  <c r="V256" i="5"/>
  <c r="H256" i="5"/>
  <c r="V264" i="5"/>
  <c r="I264" i="5"/>
  <c r="V272" i="5"/>
  <c r="I272" i="5"/>
  <c r="V280" i="5"/>
  <c r="V288" i="5"/>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V440" i="5"/>
  <c r="V448" i="5"/>
  <c r="J448" i="5"/>
  <c r="V456" i="5"/>
  <c r="J456" i="5"/>
  <c r="V464" i="5"/>
  <c r="V472" i="5"/>
  <c r="R472" i="5"/>
  <c r="V480" i="5"/>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V928" i="5"/>
  <c r="I928" i="5"/>
  <c r="V944" i="5"/>
  <c r="F944" i="5"/>
  <c r="V960" i="5"/>
  <c r="F960" i="5"/>
  <c r="T999" i="5"/>
  <c r="S1031" i="5"/>
  <c r="V270" i="5"/>
  <c r="H270" i="5"/>
  <c r="V334" i="5"/>
  <c r="V382" i="5"/>
  <c r="G382" i="5"/>
  <c r="J526" i="5"/>
  <c r="V560" i="5"/>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V992" i="5"/>
  <c r="V1000" i="5"/>
  <c r="R1000" i="5"/>
  <c r="V1008" i="5"/>
  <c r="V1014" i="5"/>
  <c r="H1014" i="5"/>
  <c r="V1016" i="5"/>
  <c r="V1024" i="5"/>
  <c r="F1024" i="5"/>
  <c r="V1032" i="5"/>
  <c r="V1040" i="5"/>
  <c r="V1048" i="5"/>
  <c r="J1048" i="5"/>
  <c r="V1056" i="5"/>
  <c r="V1064" i="5"/>
  <c r="J1064" i="5"/>
  <c r="V1072" i="5"/>
  <c r="V1080" i="5"/>
  <c r="H1080" i="5"/>
  <c r="F1144" i="5"/>
  <c r="V1171" i="5"/>
  <c r="V1175" i="5"/>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V1307" i="5"/>
  <c r="V1311" i="5"/>
  <c r="V1315" i="5"/>
  <c r="V1319" i="5"/>
  <c r="G1319" i="5"/>
  <c r="V1323" i="5"/>
  <c r="H1323" i="5"/>
  <c r="V1327" i="5"/>
  <c r="V1331" i="5"/>
  <c r="V1335" i="5"/>
  <c r="I1335" i="5"/>
  <c r="V1339" i="5"/>
  <c r="V1343"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R1669" i="5"/>
  <c r="I1669" i="5"/>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V1472" i="5"/>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V1568" i="5"/>
  <c r="V1576" i="5"/>
  <c r="F1576" i="5"/>
  <c r="V1584" i="5"/>
  <c r="R1584" i="5"/>
  <c r="V1592" i="5"/>
  <c r="H1592" i="5"/>
  <c r="V1598" i="5"/>
  <c r="R1598" i="5"/>
  <c r="V1600" i="5"/>
  <c r="I1600" i="5"/>
  <c r="V1608" i="5"/>
  <c r="F1608" i="5"/>
  <c r="V1616" i="5"/>
  <c r="V1622" i="5"/>
  <c r="V1624" i="5"/>
  <c r="G1624" i="5"/>
  <c r="V1632" i="5"/>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T1858" i="5"/>
  <c r="T1866" i="5"/>
  <c r="T1870"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I2487" i="5"/>
  <c r="J2487" i="5"/>
  <c r="G2403" i="5"/>
  <c r="V2411" i="5"/>
  <c r="V2415" i="5"/>
  <c r="V2419" i="5"/>
  <c r="F2419" i="5"/>
  <c r="V2423" i="5"/>
  <c r="J2423" i="5"/>
  <c r="V2427" i="5"/>
  <c r="F2427" i="5"/>
  <c r="V2431" i="5"/>
  <c r="G2431" i="5"/>
  <c r="V2435" i="5"/>
  <c r="V2439" i="5"/>
  <c r="V2443"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T1594" i="5"/>
  <c r="G1455" i="5"/>
  <c r="R1334" i="5"/>
  <c r="AB1173" i="5"/>
  <c r="S1652" i="5"/>
  <c r="S1154" i="5"/>
  <c r="AB524" i="5"/>
  <c r="T1576" i="5"/>
  <c r="F1075" i="5"/>
  <c r="S946" i="5"/>
  <c r="T1658" i="5"/>
  <c r="T610" i="5"/>
  <c r="F123" i="5"/>
  <c r="S377" i="5"/>
  <c r="H501" i="5"/>
  <c r="R143" i="5"/>
  <c r="H1455" i="5"/>
  <c r="S1269" i="5"/>
  <c r="J999" i="5"/>
  <c r="AB439" i="5"/>
  <c r="AB1511" i="5"/>
  <c r="S922" i="5"/>
  <c r="T605" i="5"/>
  <c r="AB1576" i="5"/>
  <c r="AB1444" i="5"/>
  <c r="S361" i="5"/>
  <c r="F1455" i="5"/>
  <c r="T1269" i="5"/>
  <c r="G1075" i="5"/>
  <c r="S798" i="5"/>
  <c r="T1530" i="5"/>
  <c r="T1482" i="5"/>
  <c r="S2478" i="5"/>
  <c r="T330" i="5"/>
  <c r="J463" i="5"/>
  <c r="T570" i="5"/>
  <c r="S570" i="5"/>
  <c r="T692" i="5"/>
  <c r="S692" i="5"/>
  <c r="F1011" i="5"/>
  <c r="T1040" i="5"/>
  <c r="AB1052" i="5"/>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F333" i="5"/>
  <c r="R333" i="5"/>
  <c r="T353" i="5"/>
  <c r="S353" i="5"/>
  <c r="T359" i="5"/>
  <c r="AB359" i="5"/>
  <c r="T365" i="5"/>
  <c r="S365" i="5"/>
  <c r="S426" i="5"/>
  <c r="T426" i="5"/>
  <c r="H431" i="5"/>
  <c r="G431" i="5"/>
  <c r="I431" i="5"/>
  <c r="S492" i="5"/>
  <c r="T492" i="5"/>
  <c r="AB492" i="5"/>
  <c r="S540" i="5"/>
  <c r="T552" i="5"/>
  <c r="S552" i="5"/>
  <c r="T558" i="5"/>
  <c r="S558" i="5"/>
  <c r="J563" i="5"/>
  <c r="R563" i="5"/>
  <c r="T593" i="5"/>
  <c r="S593" i="5"/>
  <c r="T648" i="5"/>
  <c r="I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S1791" i="5"/>
  <c r="T1823" i="5"/>
  <c r="AB1823" i="5"/>
  <c r="S1823" i="5"/>
  <c r="R1827" i="5"/>
  <c r="G1875" i="5"/>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S2042" i="5"/>
  <c r="T2042" i="5"/>
  <c r="F2239" i="5"/>
  <c r="T2326" i="5"/>
  <c r="S2326" i="5"/>
  <c r="S2348" i="5"/>
  <c r="T2378" i="5"/>
  <c r="S2378" i="5"/>
  <c r="AB2397" i="5"/>
  <c r="T2397" i="5"/>
  <c r="S2425" i="5"/>
  <c r="T2425" i="5"/>
  <c r="S399" i="5"/>
  <c r="J333"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T226" i="5"/>
  <c r="T230" i="5"/>
  <c r="S230" i="5"/>
  <c r="AB230" i="5"/>
  <c r="H253" i="5"/>
  <c r="R253" i="5"/>
  <c r="I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AB65" i="5"/>
  <c r="V49" i="5"/>
  <c r="R49" i="5"/>
  <c r="AB49" i="5"/>
  <c r="V33" i="5"/>
  <c r="R33" i="5"/>
  <c r="AB278" i="5"/>
  <c r="I19" i="5"/>
  <c r="AB31" i="5"/>
  <c r="AB48" i="5"/>
  <c r="AB54" i="5"/>
  <c r="G71" i="5"/>
  <c r="T71" i="5"/>
  <c r="T101" i="5"/>
  <c r="T112" i="5"/>
  <c r="AB112" i="5"/>
  <c r="S112" i="5"/>
  <c r="T118" i="5"/>
  <c r="S118" i="5"/>
  <c r="S124" i="5"/>
  <c r="AB124" i="5"/>
  <c r="H1436" i="5"/>
  <c r="G1548" i="5"/>
  <c r="G1612" i="5"/>
  <c r="F187" i="5"/>
  <c r="AB431" i="5"/>
  <c r="G175" i="5"/>
  <c r="J276" i="5"/>
  <c r="R1548" i="5"/>
  <c r="R1612" i="5"/>
  <c r="I1564" i="5"/>
  <c r="G1436" i="5"/>
  <c r="R1670" i="5"/>
  <c r="I276" i="5"/>
  <c r="F1612" i="5"/>
  <c r="H1564" i="5"/>
  <c r="AB284" i="5"/>
  <c r="J1548" i="5"/>
  <c r="J1612"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G2311" i="5"/>
  <c r="AB280" i="5"/>
  <c r="AB60" i="5"/>
  <c r="T119" i="5"/>
  <c r="S568" i="5"/>
  <c r="T666" i="5"/>
  <c r="S130" i="5"/>
  <c r="T270" i="5"/>
  <c r="S270" i="5"/>
  <c r="AB270" i="5"/>
  <c r="AB287"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S548" i="5"/>
  <c r="AB548" i="5"/>
  <c r="S559" i="5"/>
  <c r="AB559" i="5"/>
  <c r="F564" i="5"/>
  <c r="J564" i="5"/>
  <c r="H564" i="5"/>
  <c r="T569" i="5"/>
  <c r="S569" i="5"/>
  <c r="T583" i="5"/>
  <c r="AB583" i="5"/>
  <c r="AB589" i="5"/>
  <c r="T599" i="5"/>
  <c r="S599" i="5"/>
  <c r="AB599" i="5"/>
  <c r="S609" i="5"/>
  <c r="T609" i="5"/>
  <c r="T624" i="5"/>
  <c r="G629" i="5"/>
  <c r="J629" i="5"/>
  <c r="AB645" i="5"/>
  <c r="T645" i="5"/>
  <c r="S645" i="5"/>
  <c r="I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I2270" i="5"/>
  <c r="G2270" i="5"/>
  <c r="S1164" i="5"/>
  <c r="T1164" i="5"/>
  <c r="AB1181" i="5"/>
  <c r="S1181" i="5"/>
  <c r="T1205" i="5"/>
  <c r="S1205" i="5"/>
  <c r="AB1205" i="5"/>
  <c r="H1240" i="5"/>
  <c r="I1240" i="5"/>
  <c r="I1310" i="5"/>
  <c r="H1310" i="5"/>
  <c r="F1310" i="5"/>
  <c r="J1310" i="5"/>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V929"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T225" i="5"/>
  <c r="S639" i="5"/>
  <c r="T294" i="5"/>
  <c r="T137" i="5"/>
  <c r="S528" i="5"/>
  <c r="S583" i="5"/>
  <c r="T348" i="5"/>
  <c r="S169" i="5"/>
  <c r="S886" i="5"/>
  <c r="T1002" i="5"/>
  <c r="R2407" i="5"/>
  <c r="F2407" i="5"/>
  <c r="I2407" i="5"/>
  <c r="J2407" i="5"/>
  <c r="J2391" i="5"/>
  <c r="F2391" i="5"/>
  <c r="I2391" i="5"/>
  <c r="I2359" i="5"/>
  <c r="J2359" i="5"/>
  <c r="G2359" i="5"/>
  <c r="H2359" i="5"/>
  <c r="J2327" i="5"/>
  <c r="H2327" i="5"/>
  <c r="I2327" i="5"/>
  <c r="G2327" i="5"/>
  <c r="J2303" i="5"/>
  <c r="H2303" i="5"/>
  <c r="I2303" i="5"/>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R516" i="5"/>
  <c r="G1564" i="5"/>
  <c r="F1564" i="5"/>
  <c r="T170" i="5"/>
  <c r="S170" i="5"/>
  <c r="T621" i="5"/>
  <c r="S621" i="5"/>
  <c r="S340" i="5"/>
  <c r="T100" i="5"/>
  <c r="T150" i="5"/>
  <c r="AB150" i="5"/>
  <c r="S316" i="5"/>
  <c r="T316" i="5"/>
  <c r="S105" i="5"/>
  <c r="S256" i="5"/>
  <c r="T590" i="5"/>
  <c r="T1538" i="5"/>
  <c r="G1229" i="5"/>
  <c r="AB471" i="5"/>
  <c r="T444"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T159" i="5"/>
  <c r="T216" i="5"/>
  <c r="J262" i="5"/>
  <c r="AB982" i="5"/>
  <c r="S252" i="5"/>
  <c r="S554" i="5"/>
  <c r="I446" i="5"/>
  <c r="AB333" i="5"/>
  <c r="F1099" i="5"/>
  <c r="R1179" i="5"/>
  <c r="S440" i="5"/>
  <c r="S133" i="5"/>
  <c r="J1879" i="5"/>
  <c r="S392" i="5"/>
  <c r="T480" i="5"/>
  <c r="T786" i="5"/>
  <c r="T1277" i="5"/>
  <c r="T969" i="5"/>
  <c r="T279" i="5"/>
  <c r="S1201" i="5"/>
  <c r="S950" i="5"/>
  <c r="H859" i="5"/>
  <c r="S618" i="5"/>
  <c r="S473" i="5"/>
  <c r="AB1230" i="5"/>
  <c r="G1275" i="5"/>
  <c r="S729" i="5"/>
  <c r="J382" i="5"/>
  <c r="T982" i="5"/>
  <c r="S120" i="5"/>
  <c r="S712" i="5"/>
  <c r="T554" i="5"/>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AB399" i="5"/>
  <c r="T273" i="5"/>
  <c r="T1052" i="5"/>
  <c r="AB988" i="5"/>
  <c r="G279" i="5"/>
  <c r="AB630" i="5"/>
  <c r="G488" i="5"/>
  <c r="S165" i="5"/>
  <c r="R446" i="5"/>
  <c r="S293" i="5"/>
  <c r="R859" i="5"/>
  <c r="T600" i="5"/>
  <c r="T232" i="5"/>
  <c r="H2023" i="5"/>
  <c r="AB221" i="5"/>
  <c r="T654" i="5"/>
  <c r="T406" i="5"/>
  <c r="AB772" i="5"/>
  <c r="S853" i="5"/>
  <c r="R552" i="5"/>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I1551" i="5"/>
  <c r="R1551" i="5"/>
  <c r="F1551" i="5"/>
  <c r="G1551" i="5"/>
  <c r="T1558" i="5"/>
  <c r="AB1558" i="5"/>
  <c r="T1564" i="5"/>
  <c r="AB1564" i="5"/>
  <c r="S1564" i="5"/>
  <c r="S1577" i="5"/>
  <c r="T1577" i="5"/>
  <c r="R1583" i="5"/>
  <c r="I1583" i="5"/>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G1819" i="5"/>
  <c r="H1819" i="5"/>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F459" i="5"/>
  <c r="S501" i="5"/>
  <c r="T501" i="5"/>
  <c r="I519" i="5"/>
  <c r="H519" i="5"/>
  <c r="T878" i="5"/>
  <c r="S878" i="5"/>
  <c r="T1193" i="5"/>
  <c r="S1193" i="5"/>
  <c r="S1306" i="5"/>
  <c r="G1384" i="5"/>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H1615" i="5"/>
  <c r="I1615" i="5"/>
  <c r="F1615" i="5"/>
  <c r="G1615" i="5"/>
  <c r="R339" i="5"/>
  <c r="I1824" i="5"/>
  <c r="F1672" i="5"/>
  <c r="I119" i="5"/>
  <c r="T629" i="5"/>
  <c r="T1444" i="5"/>
  <c r="F2062" i="5"/>
  <c r="J2062" i="5"/>
  <c r="AB1974" i="5"/>
  <c r="S1790" i="5"/>
  <c r="J1743" i="5"/>
  <c r="R1912" i="5"/>
  <c r="G1190" i="5"/>
  <c r="F1190" i="5"/>
  <c r="AB1526" i="5"/>
  <c r="G599" i="5"/>
  <c r="S266" i="5"/>
  <c r="G987" i="5"/>
  <c r="T132" i="5"/>
  <c r="H2048" i="5"/>
  <c r="T588" i="5"/>
  <c r="R1883" i="5"/>
  <c r="F791" i="5"/>
  <c r="F987" i="5"/>
  <c r="J1583" i="5"/>
  <c r="S1140" i="5"/>
  <c r="J1615" i="5"/>
  <c r="T292" i="5"/>
  <c r="T1847" i="5"/>
  <c r="AB1790" i="5"/>
  <c r="T1733"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T1622" i="5"/>
  <c r="AB1622" i="5"/>
  <c r="S164" i="5"/>
  <c r="T332" i="5"/>
  <c r="J2048" i="5"/>
  <c r="G1583" i="5"/>
  <c r="J1519" i="5"/>
  <c r="F1379" i="5"/>
  <c r="T1229" i="5"/>
  <c r="AB1436" i="5"/>
  <c r="R1615" i="5"/>
  <c r="S2004" i="5"/>
  <c r="R1519" i="5"/>
  <c r="F1923" i="5"/>
  <c r="T1172" i="5"/>
  <c r="G1299" i="5"/>
  <c r="J1203" i="5"/>
  <c r="I1203" i="5"/>
  <c r="AB1318" i="5"/>
  <c r="J1647" i="5"/>
  <c r="AB158" i="5"/>
  <c r="S158" i="5"/>
  <c r="J391" i="5"/>
  <c r="H391" i="5"/>
  <c r="F2048" i="5"/>
  <c r="G915" i="5"/>
  <c r="R791" i="5"/>
  <c r="F1519" i="5"/>
  <c r="AB1229" i="5"/>
  <c r="I664" i="5"/>
  <c r="T1436" i="5"/>
  <c r="AB164" i="5"/>
  <c r="H2435" i="5"/>
  <c r="R2435" i="5"/>
  <c r="S1948" i="5"/>
  <c r="J2011" i="5"/>
  <c r="S1341" i="5"/>
  <c r="G2048" i="5"/>
  <c r="H459" i="5"/>
  <c r="T94" i="5"/>
  <c r="J519" i="5"/>
  <c r="T1341" i="5"/>
  <c r="S717" i="5"/>
  <c r="G664" i="5"/>
  <c r="AB1000" i="5"/>
  <c r="J1819" i="5"/>
  <c r="AB1504"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T400" i="5"/>
  <c r="S222" i="5"/>
  <c r="H856" i="5"/>
  <c r="J455" i="5"/>
  <c r="J919" i="5"/>
  <c r="I1167" i="5"/>
  <c r="J142" i="5"/>
  <c r="R864" i="5"/>
  <c r="J587" i="5"/>
  <c r="H515" i="5"/>
  <c r="AB367" i="5"/>
  <c r="F2191" i="5"/>
  <c r="I1566" i="5"/>
  <c r="F1251" i="5"/>
  <c r="J960" i="5"/>
  <c r="R455" i="5"/>
  <c r="J659" i="5"/>
  <c r="H455" i="5"/>
  <c r="J2031" i="5"/>
  <c r="J275" i="5"/>
  <c r="H659" i="5"/>
  <c r="I691" i="5"/>
  <c r="F2031" i="5"/>
  <c r="G1935" i="5"/>
  <c r="F2255" i="5"/>
  <c r="G887" i="5"/>
  <c r="R887" i="5"/>
  <c r="G351" i="5"/>
  <c r="G267" i="5"/>
  <c r="I267" i="5"/>
  <c r="J267" i="5"/>
  <c r="H267" i="5"/>
  <c r="H151" i="5"/>
  <c r="I151" i="5"/>
  <c r="T177" i="5"/>
  <c r="S177" i="5"/>
  <c r="J231" i="5"/>
  <c r="H231" i="5"/>
  <c r="AB360" i="5"/>
  <c r="S360" i="5"/>
  <c r="I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H838" i="5"/>
  <c r="T872" i="5"/>
  <c r="AB872" i="5"/>
  <c r="S884" i="5"/>
  <c r="T884" i="5"/>
  <c r="T897" i="5"/>
  <c r="S897" i="5"/>
  <c r="F915" i="5"/>
  <c r="R915" i="5"/>
  <c r="T968" i="5"/>
  <c r="AB968" i="5"/>
  <c r="S975" i="5"/>
  <c r="T975" i="5"/>
  <c r="H987" i="5"/>
  <c r="R987" i="5"/>
  <c r="T1013" i="5"/>
  <c r="S1013" i="5"/>
  <c r="F1019" i="5"/>
  <c r="S1039" i="5"/>
  <c r="T1039" i="5"/>
  <c r="F1088" i="5"/>
  <c r="J1088" i="5"/>
  <c r="R1104" i="5"/>
  <c r="F1104" i="5"/>
  <c r="H1104" i="5"/>
  <c r="S1110" i="5"/>
  <c r="T1110" i="5"/>
  <c r="T1120" i="5"/>
  <c r="AB1120" i="5"/>
  <c r="I1135" i="5"/>
  <c r="R1135" i="5"/>
  <c r="F1135" i="5"/>
  <c r="G1135" i="5"/>
  <c r="S1145" i="5"/>
  <c r="AB1166" i="5"/>
  <c r="S1166" i="5"/>
  <c r="S1186" i="5"/>
  <c r="AB1208" i="5"/>
  <c r="S1208" i="5"/>
  <c r="AB1215" i="5"/>
  <c r="T1215" i="5"/>
  <c r="AB1222" i="5"/>
  <c r="T1222" i="5"/>
  <c r="S1250" i="5"/>
  <c r="S1288" i="5"/>
  <c r="T1288" i="5"/>
  <c r="AB1288" i="5"/>
  <c r="J496" i="5"/>
  <c r="F440" i="5"/>
  <c r="I440" i="5"/>
  <c r="I376" i="5"/>
  <c r="J376" i="5"/>
  <c r="I312" i="5"/>
  <c r="G312" i="5"/>
  <c r="G248" i="5"/>
  <c r="F248" i="5"/>
  <c r="R1387" i="5"/>
  <c r="AB1039" i="5"/>
  <c r="R382" i="5"/>
  <c r="G427" i="5"/>
  <c r="R519" i="5"/>
  <c r="R664" i="5"/>
  <c r="R459" i="5"/>
  <c r="T158" i="5"/>
  <c r="S405" i="5"/>
  <c r="H215" i="5"/>
  <c r="I427" i="5"/>
  <c r="G439" i="5"/>
  <c r="S486" i="5"/>
  <c r="T1166" i="5"/>
  <c r="F278" i="5"/>
  <c r="AB565" i="5"/>
  <c r="R312" i="5"/>
  <c r="F382" i="5"/>
  <c r="F664" i="5"/>
  <c r="J459" i="5"/>
  <c r="S94" i="5"/>
  <c r="I339" i="5"/>
  <c r="J183" i="5"/>
  <c r="H427" i="5"/>
  <c r="R439" i="5"/>
  <c r="S981" i="5"/>
  <c r="T486" i="5"/>
  <c r="T711" i="5"/>
  <c r="T479" i="5"/>
  <c r="I278" i="5"/>
  <c r="S126" i="5"/>
  <c r="I496" i="5"/>
  <c r="H1694" i="5"/>
  <c r="F267" i="5"/>
  <c r="I351" i="5"/>
  <c r="H1072" i="5"/>
  <c r="R1072" i="5"/>
  <c r="I987" i="5"/>
  <c r="H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AB975" i="5"/>
  <c r="I208" i="5"/>
  <c r="H144" i="5"/>
  <c r="I80" i="5"/>
  <c r="H2039" i="5"/>
  <c r="F2039" i="5"/>
  <c r="R2039" i="5"/>
  <c r="J1439" i="5"/>
  <c r="H1439" i="5"/>
  <c r="AB272" i="5"/>
  <c r="S472" i="5"/>
  <c r="S244" i="5"/>
  <c r="G339" i="5"/>
  <c r="R183" i="5"/>
  <c r="H440" i="5"/>
  <c r="G391" i="5"/>
  <c r="G519" i="5"/>
  <c r="G183" i="5"/>
  <c r="J1694" i="5"/>
  <c r="S866" i="5"/>
  <c r="T623" i="5"/>
  <c r="J278" i="5"/>
  <c r="T1058" i="5"/>
  <c r="S676" i="5"/>
  <c r="F376" i="5"/>
  <c r="R496" i="5"/>
  <c r="G440" i="5"/>
  <c r="F351" i="5"/>
  <c r="H1704" i="5"/>
  <c r="AB1110" i="5"/>
  <c r="R1051" i="5"/>
  <c r="T866" i="5"/>
  <c r="H915" i="5"/>
  <c r="R351" i="5"/>
  <c r="R1291" i="5"/>
  <c r="G1291" i="5"/>
  <c r="G1259" i="5"/>
  <c r="H1259" i="5"/>
  <c r="AB13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T1318"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T161" i="5"/>
  <c r="S206" i="5"/>
  <c r="AB206" i="5"/>
  <c r="S228" i="5"/>
  <c r="T228" i="5"/>
  <c r="S321" i="5"/>
  <c r="T321" i="5"/>
  <c r="AB350" i="5"/>
  <c r="T350" i="5"/>
  <c r="H374" i="5"/>
  <c r="I374" i="5"/>
  <c r="F374" i="5"/>
  <c r="G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H1735" i="5"/>
  <c r="G1843" i="5"/>
  <c r="F1843" i="5"/>
  <c r="R1843" i="5"/>
  <c r="H1843" i="5"/>
  <c r="F103" i="5"/>
  <c r="R2159" i="5"/>
  <c r="I2159" i="5"/>
  <c r="H2159" i="5"/>
  <c r="F2159" i="5"/>
  <c r="T97" i="5"/>
  <c r="S97" i="5"/>
  <c r="S116" i="5"/>
  <c r="T116" i="5"/>
  <c r="J135" i="5"/>
  <c r="G135" i="5"/>
  <c r="I135" i="5"/>
  <c r="R135" i="5"/>
  <c r="H135" i="5"/>
  <c r="F199" i="5"/>
  <c r="R199" i="5"/>
  <c r="I199" i="5"/>
  <c r="T212" i="5"/>
  <c r="AB212" i="5"/>
  <c r="S212" i="5"/>
  <c r="H307" i="5"/>
  <c r="F307" i="5"/>
  <c r="G307" i="5"/>
  <c r="I307" i="5"/>
  <c r="J307" i="5"/>
  <c r="R307" i="5"/>
  <c r="T336" i="5"/>
  <c r="AB336" i="5"/>
  <c r="F363" i="5"/>
  <c r="H363" i="5"/>
  <c r="I363" i="5"/>
  <c r="G363" i="5"/>
  <c r="T389" i="5"/>
  <c r="S389" i="5"/>
  <c r="S416" i="5"/>
  <c r="AB416" i="5"/>
  <c r="T543" i="5"/>
  <c r="AB543" i="5"/>
  <c r="J1320" i="5"/>
  <c r="I1320" i="5"/>
  <c r="S1447" i="5"/>
  <c r="T1447" i="5"/>
  <c r="AB1447" i="5"/>
  <c r="S1476" i="5"/>
  <c r="T1476" i="5"/>
  <c r="AB1476" i="5"/>
  <c r="T1542" i="5"/>
  <c r="S1542" i="5"/>
  <c r="S1574" i="5"/>
  <c r="T1574" i="5"/>
  <c r="AB1574" i="5"/>
  <c r="AB1638" i="5"/>
  <c r="S1638" i="5"/>
  <c r="T1638" i="5"/>
  <c r="AB1542" i="5"/>
  <c r="S620" i="5"/>
  <c r="G83" i="5"/>
  <c r="J83" i="5"/>
  <c r="F83" i="5"/>
  <c r="R83" i="5"/>
  <c r="I83" i="5"/>
  <c r="T180" i="5"/>
  <c r="S180"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G1168" i="5"/>
  <c r="I1168" i="5"/>
  <c r="S1197" i="5"/>
  <c r="AB1197" i="5"/>
  <c r="T1197" i="5"/>
  <c r="AB1468" i="5"/>
  <c r="S1468" i="5"/>
  <c r="T1468" i="5"/>
  <c r="S1516" i="5"/>
  <c r="T1516" i="5"/>
  <c r="AB1516" i="5"/>
  <c r="T1644" i="5"/>
  <c r="AB1644" i="5"/>
  <c r="S1644" i="5"/>
  <c r="F2471" i="5"/>
  <c r="R2471" i="5"/>
  <c r="J2471" i="5"/>
  <c r="G2471" i="5"/>
  <c r="I2471" i="5"/>
  <c r="H2275" i="5"/>
  <c r="R2275" i="5"/>
  <c r="F2275" i="5"/>
  <c r="G2275" i="5"/>
  <c r="J2275" i="5"/>
  <c r="I2275" i="5"/>
  <c r="AB142" i="5"/>
  <c r="S142" i="5"/>
  <c r="T193" i="5"/>
  <c r="T241" i="5"/>
  <c r="S241" i="5"/>
  <c r="H295" i="5"/>
  <c r="J295" i="5"/>
  <c r="R295" i="5"/>
  <c r="F295" i="5"/>
  <c r="T314" i="5"/>
  <c r="S314" i="5"/>
  <c r="S369" i="5"/>
  <c r="T369" i="5"/>
  <c r="AB369" i="5"/>
  <c r="AB424" i="5"/>
  <c r="T424" i="5"/>
  <c r="S424" i="5"/>
  <c r="S517" i="5"/>
  <c r="AB517" i="5"/>
  <c r="R567" i="5"/>
  <c r="F567" i="5"/>
  <c r="G567" i="5"/>
  <c r="I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J1152" i="5"/>
  <c r="G1232" i="5"/>
  <c r="H1232" i="5"/>
  <c r="I1232" i="5"/>
  <c r="J1232" i="5"/>
  <c r="T1285" i="5"/>
  <c r="AB1285" i="5"/>
  <c r="G1392" i="5"/>
  <c r="I1392" i="5"/>
  <c r="F1392" i="5"/>
  <c r="I1567" i="5"/>
  <c r="R1567" i="5"/>
  <c r="S1606" i="5"/>
  <c r="T1606" i="5"/>
  <c r="AB1606" i="5"/>
  <c r="T1657" i="5"/>
  <c r="S1657" i="5"/>
  <c r="AB1657" i="5"/>
  <c r="T1702" i="5"/>
  <c r="S1702" i="5"/>
  <c r="AB1702" i="5"/>
  <c r="H1798" i="5"/>
  <c r="G1798" i="5"/>
  <c r="AB1816" i="5"/>
  <c r="S1816" i="5"/>
  <c r="T1816" i="5"/>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R1035" i="5"/>
  <c r="J1086" i="5"/>
  <c r="F1086" i="5"/>
  <c r="H1086" i="5"/>
  <c r="I1086" i="5"/>
  <c r="S1225" i="5"/>
  <c r="T1225" i="5"/>
  <c r="S1492" i="5"/>
  <c r="T1492" i="5"/>
  <c r="T1873" i="5"/>
  <c r="S1873" i="5"/>
  <c r="F1951" i="5"/>
  <c r="G1951" i="5"/>
  <c r="I1951" i="5"/>
  <c r="AB2456" i="5"/>
  <c r="S2456" i="5"/>
  <c r="F2335" i="5"/>
  <c r="R2335" i="5"/>
  <c r="I2428" i="5"/>
  <c r="G2133" i="5"/>
  <c r="F532" i="5"/>
  <c r="H532" i="5"/>
  <c r="H1468" i="5"/>
  <c r="J689" i="5"/>
  <c r="G2021" i="5"/>
  <c r="J1613" i="5"/>
  <c r="F1004" i="5"/>
  <c r="G436" i="5"/>
  <c r="I2335" i="5"/>
  <c r="F1468" i="5"/>
  <c r="F189" i="5"/>
  <c r="T2352"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AB1350" i="5"/>
  <c r="T1350" i="5"/>
  <c r="AB1368" i="5"/>
  <c r="S1368" i="5"/>
  <c r="T1393" i="5"/>
  <c r="H1408" i="5"/>
  <c r="J1408" i="5"/>
  <c r="R1408" i="5"/>
  <c r="T1469" i="5"/>
  <c r="S1469" i="5"/>
  <c r="F1867" i="5"/>
  <c r="I1867" i="5"/>
  <c r="T2177" i="5"/>
  <c r="S2177" i="5"/>
  <c r="AB2246" i="5"/>
  <c r="S2246" i="5"/>
  <c r="T2246" i="5"/>
  <c r="T2432" i="5"/>
  <c r="S2432" i="5"/>
  <c r="H1877" i="5"/>
  <c r="H2265" i="5"/>
  <c r="S2384" i="5"/>
  <c r="J2335" i="5"/>
  <c r="F1052" i="5"/>
  <c r="R1877" i="5"/>
  <c r="G129" i="5"/>
  <c r="T2496" i="5"/>
  <c r="T2384" i="5"/>
  <c r="H644" i="5"/>
  <c r="R2291" i="5"/>
  <c r="H1277" i="5"/>
  <c r="S248" i="5"/>
  <c r="I589" i="5"/>
  <c r="S2079" i="5"/>
  <c r="J2280" i="5"/>
  <c r="H935" i="5"/>
  <c r="H827" i="5"/>
  <c r="F827" i="5"/>
  <c r="G499" i="5"/>
  <c r="H499" i="5"/>
  <c r="R499" i="5"/>
  <c r="J499" i="5"/>
  <c r="G315" i="5"/>
  <c r="H315" i="5"/>
  <c r="H355" i="5"/>
  <c r="R355" i="5"/>
  <c r="H2383" i="5"/>
  <c r="F2383" i="5"/>
  <c r="R2383" i="5"/>
  <c r="J2383" i="5"/>
  <c r="G2383" i="5"/>
  <c r="T966" i="5"/>
  <c r="AB2118" i="5"/>
  <c r="S2118" i="5"/>
  <c r="T2329" i="5"/>
  <c r="S2329" i="5"/>
  <c r="T2392" i="5"/>
  <c r="S2392" i="5"/>
  <c r="AB2392" i="5"/>
  <c r="S2424" i="5"/>
  <c r="T2424" i="5"/>
  <c r="R244" i="5"/>
  <c r="S2496" i="5"/>
  <c r="F644" i="5"/>
  <c r="J1052" i="5"/>
  <c r="I1901" i="5"/>
  <c r="H2367" i="5"/>
  <c r="J2367" i="5"/>
  <c r="J2291" i="5"/>
  <c r="H2390" i="5"/>
  <c r="T2079" i="5"/>
  <c r="H1024" i="5"/>
  <c r="I1024" i="5"/>
  <c r="R1024" i="5"/>
  <c r="F982" i="5"/>
  <c r="R982" i="5"/>
  <c r="H982" i="5"/>
  <c r="I528" i="5"/>
  <c r="G1711" i="5"/>
  <c r="T1233" i="5"/>
  <c r="H1776" i="5"/>
  <c r="F1776" i="5"/>
  <c r="AB2239" i="5"/>
  <c r="T2239" i="5"/>
  <c r="S2239" i="5"/>
  <c r="H2405" i="5"/>
  <c r="G2405" i="5"/>
  <c r="G2335" i="5"/>
  <c r="G532" i="5"/>
  <c r="H1867" i="5"/>
  <c r="S2170" i="5"/>
  <c r="J281" i="5"/>
  <c r="R476" i="5"/>
  <c r="J2405" i="5"/>
  <c r="G1277" i="5"/>
  <c r="T200" i="5"/>
  <c r="AB263" i="5"/>
  <c r="G1877" i="5"/>
  <c r="F1439" i="5"/>
  <c r="R1439" i="5"/>
  <c r="H411" i="5"/>
  <c r="G411" i="5"/>
  <c r="I2021" i="5"/>
  <c r="H2021" i="5"/>
  <c r="R1468" i="5"/>
  <c r="I1468" i="5"/>
  <c r="F757" i="5"/>
  <c r="H757" i="5"/>
  <c r="I757" i="5"/>
  <c r="R436" i="5"/>
  <c r="I436" i="5"/>
  <c r="H436" i="5"/>
  <c r="F436" i="5"/>
  <c r="T2170" i="5"/>
  <c r="I2291" i="5"/>
  <c r="T2456"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T1560"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T936" i="5"/>
  <c r="AB846" i="5"/>
  <c r="T1071" i="5"/>
  <c r="S1007" i="5"/>
  <c r="G611" i="5"/>
  <c r="S2036" i="5"/>
  <c r="T1660" i="5"/>
  <c r="S1596" i="5"/>
  <c r="S1160" i="5"/>
  <c r="F1912" i="5"/>
  <c r="T1464" i="5"/>
  <c r="S1526" i="5"/>
  <c r="G1088" i="5"/>
  <c r="J1379" i="5"/>
  <c r="T1335" i="5"/>
  <c r="S1429" i="5"/>
  <c r="R1088" i="5"/>
  <c r="T909" i="5"/>
  <c r="T825" i="5"/>
  <c r="T1125" i="5"/>
  <c r="I1051" i="5"/>
  <c r="S1071" i="5"/>
  <c r="I728" i="5"/>
  <c r="T1045" i="5"/>
  <c r="T606" i="5"/>
  <c r="F539" i="5"/>
  <c r="J1912" i="5"/>
  <c r="R1379" i="5"/>
  <c r="S1457" i="5"/>
  <c r="S1335" i="5"/>
  <c r="S1215" i="5"/>
  <c r="I1083" i="5"/>
  <c r="H1051" i="5"/>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H1528" i="5"/>
  <c r="R990" i="5"/>
  <c r="J1227" i="5"/>
  <c r="R787" i="5"/>
  <c r="F541" i="5"/>
  <c r="S2455" i="5"/>
  <c r="AB2399" i="5"/>
  <c r="J1054" i="5"/>
  <c r="J1015" i="5"/>
  <c r="J22" i="5"/>
  <c r="I38" i="5"/>
  <c r="I142" i="5"/>
  <c r="F206" i="5"/>
  <c r="F920" i="5"/>
  <c r="G1323" i="5"/>
  <c r="H120" i="5"/>
  <c r="R184" i="5"/>
  <c r="F2491" i="5"/>
  <c r="I2183" i="5"/>
  <c r="G1592" i="5"/>
  <c r="J990" i="5"/>
  <c r="J1291" i="5"/>
  <c r="T1116" i="5"/>
  <c r="AB1560" i="5"/>
  <c r="S1253" i="5"/>
  <c r="S1217" i="5"/>
  <c r="S1618" i="5"/>
  <c r="S649" i="5"/>
  <c r="F264" i="5"/>
  <c r="I2413" i="5"/>
  <c r="R264" i="5"/>
  <c r="G2435" i="5"/>
  <c r="H560" i="5"/>
  <c r="F1464" i="5"/>
  <c r="G1464" i="5"/>
  <c r="T1028" i="5"/>
  <c r="T1217" i="5"/>
  <c r="T1618" i="5"/>
  <c r="T2455" i="5"/>
  <c r="T2399"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T122" i="5"/>
  <c r="R1592" i="5"/>
  <c r="R560" i="5"/>
  <c r="H1464" i="5"/>
  <c r="H1719" i="5"/>
  <c r="R1302" i="5"/>
  <c r="I1054" i="5"/>
  <c r="J2435" i="5"/>
  <c r="I1592" i="5"/>
  <c r="H990" i="5"/>
  <c r="I990" i="5"/>
  <c r="J1111" i="5"/>
  <c r="F1376" i="5"/>
  <c r="G1302" i="5"/>
  <c r="T1132" i="5"/>
  <c r="T760" i="5"/>
  <c r="F147" i="5"/>
  <c r="H22" i="5"/>
  <c r="F38" i="5"/>
  <c r="R142" i="5"/>
  <c r="H920" i="5"/>
  <c r="F1855" i="5"/>
  <c r="I1435" i="5"/>
  <c r="T869"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T154" i="5"/>
  <c r="G807" i="5"/>
  <c r="S696" i="5"/>
  <c r="I1179" i="5"/>
  <c r="J447" i="5"/>
  <c r="R2255" i="5"/>
  <c r="S1650" i="5"/>
  <c r="F134" i="5"/>
  <c r="I198" i="5"/>
  <c r="J176" i="5"/>
  <c r="I1211" i="5"/>
  <c r="R315" i="5"/>
  <c r="H1167" i="5"/>
  <c r="R1483" i="5"/>
  <c r="H2107" i="5"/>
  <c r="R839" i="5"/>
  <c r="T694" i="5"/>
  <c r="H619" i="5"/>
  <c r="R1211" i="5"/>
  <c r="R432" i="5"/>
  <c r="F1483" i="5"/>
  <c r="T1650" i="5"/>
  <c r="T528" i="5"/>
  <c r="J134" i="5"/>
  <c r="H32" i="5"/>
  <c r="H112" i="5"/>
  <c r="H1211" i="5"/>
  <c r="J1179" i="5"/>
  <c r="J315" i="5"/>
  <c r="J2243" i="5"/>
  <c r="H2094" i="5"/>
  <c r="AB2351" i="5"/>
  <c r="R1643" i="5"/>
  <c r="I435" i="5"/>
  <c r="T822" i="5"/>
  <c r="G1211" i="5"/>
  <c r="F1275" i="5"/>
  <c r="I1483" i="5"/>
  <c r="J55" i="5"/>
  <c r="J839" i="5"/>
  <c r="T24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T682" i="5"/>
  <c r="J70" i="5"/>
  <c r="T70" i="5"/>
  <c r="F198" i="5"/>
  <c r="J48" i="5"/>
  <c r="H176" i="5"/>
  <c r="H2243" i="5"/>
  <c r="R1167" i="5"/>
  <c r="F355" i="5"/>
  <c r="R2263" i="5"/>
  <c r="I355" i="5"/>
  <c r="F2094" i="5"/>
  <c r="G18" i="6"/>
  <c r="H18" i="6"/>
  <c r="D18" i="6"/>
  <c r="J2312" i="5"/>
  <c r="G2312" i="5"/>
  <c r="T578" i="5"/>
  <c r="S964" i="5"/>
  <c r="AB964" i="5"/>
  <c r="T964" i="5"/>
  <c r="T1009" i="5"/>
  <c r="S1009" i="5"/>
  <c r="R1015" i="5"/>
  <c r="G1015" i="5"/>
  <c r="S1073" i="5"/>
  <c r="T1073"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I807" i="5"/>
  <c r="AB1028" i="5"/>
  <c r="T696" i="5"/>
  <c r="AB614" i="5"/>
  <c r="S536" i="5"/>
  <c r="R435" i="5"/>
  <c r="H429" i="5"/>
  <c r="T103" i="5"/>
  <c r="R983" i="5"/>
  <c r="I1662" i="5"/>
  <c r="J1079" i="5"/>
  <c r="F1015" i="5"/>
  <c r="H1015" i="5"/>
  <c r="S1592" i="5"/>
  <c r="T1586" i="5"/>
  <c r="J1611" i="5"/>
  <c r="G792" i="5"/>
  <c r="H792" i="5"/>
  <c r="J792" i="5"/>
  <c r="R743" i="5"/>
  <c r="H743" i="5"/>
  <c r="R711" i="5"/>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F1079" i="5"/>
  <c r="AB268" i="5"/>
  <c r="G2182" i="5"/>
  <c r="T2053" i="5"/>
  <c r="G1863" i="5"/>
  <c r="R1863" i="5"/>
  <c r="H1863" i="5"/>
  <c r="F1863" i="5"/>
  <c r="T160" i="5"/>
  <c r="S160" i="5"/>
  <c r="S122" i="5"/>
  <c r="I1271" i="5"/>
  <c r="J2372" i="5"/>
  <c r="H2372" i="5"/>
  <c r="F2312" i="5"/>
  <c r="H2052" i="5"/>
  <c r="H2312" i="5"/>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R1475" i="5"/>
  <c r="F1475" i="5"/>
  <c r="T394" i="5"/>
  <c r="T217" i="5"/>
  <c r="F2052" i="5"/>
  <c r="J807" i="5"/>
  <c r="S109" i="5"/>
  <c r="F435" i="5"/>
  <c r="AB423" i="5"/>
  <c r="S281" i="5"/>
  <c r="S578" i="5"/>
  <c r="S96" i="5"/>
  <c r="G983" i="5"/>
  <c r="R147" i="5"/>
  <c r="J1662" i="5"/>
  <c r="F447" i="5"/>
  <c r="H227" i="5"/>
  <c r="F1662" i="5"/>
  <c r="R2199" i="5"/>
  <c r="S1976" i="5"/>
  <c r="T1956" i="5"/>
  <c r="AB2231" i="5"/>
  <c r="H831" i="5"/>
  <c r="I831" i="5"/>
  <c r="J831" i="5"/>
  <c r="F831" i="5"/>
  <c r="G2372" i="5"/>
  <c r="H787" i="5"/>
  <c r="S814" i="5"/>
  <c r="S192" i="5"/>
  <c r="I619" i="5"/>
  <c r="J147" i="5"/>
  <c r="J1335" i="5"/>
  <c r="H1303" i="5"/>
  <c r="R1662" i="5"/>
  <c r="H1662" i="5"/>
  <c r="F1278" i="5"/>
  <c r="I2199" i="5"/>
  <c r="J1863" i="5"/>
  <c r="I2190" i="5"/>
  <c r="AB1981" i="5"/>
  <c r="H358" i="5"/>
  <c r="J358" i="5"/>
  <c r="R270" i="5"/>
  <c r="G960" i="5"/>
  <c r="R960" i="5"/>
  <c r="I960" i="5"/>
  <c r="R910" i="5"/>
  <c r="H910" i="5"/>
  <c r="I515" i="5"/>
  <c r="G515" i="5"/>
  <c r="J515" i="5"/>
  <c r="F515" i="5"/>
  <c r="F1271" i="5"/>
  <c r="G787" i="5"/>
  <c r="H1271" i="5"/>
  <c r="I2372" i="5"/>
  <c r="R2312" i="5"/>
  <c r="F672" i="5"/>
  <c r="J787" i="5"/>
  <c r="T814" i="5"/>
  <c r="AB192" i="5"/>
  <c r="F619" i="5"/>
  <c r="S482" i="5"/>
  <c r="G429" i="5"/>
  <c r="G147" i="5"/>
  <c r="J1239" i="5"/>
  <c r="H1335" i="5"/>
  <c r="J2190" i="5"/>
  <c r="H1079" i="5"/>
  <c r="S1522" i="5"/>
  <c r="H1487" i="5"/>
  <c r="I2059" i="5"/>
  <c r="G1707" i="5"/>
  <c r="H1707" i="5"/>
  <c r="AB468" i="5"/>
  <c r="F787" i="5"/>
  <c r="T468" i="5"/>
  <c r="T374" i="5"/>
  <c r="T320"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AB582" i="5"/>
  <c r="AB526" i="5"/>
  <c r="AB446" i="5"/>
  <c r="G1019" i="5"/>
  <c r="J1083" i="5"/>
  <c r="S565" i="5"/>
  <c r="T846" i="5"/>
  <c r="S466" i="5"/>
  <c r="H1499" i="5"/>
  <c r="F1435" i="5"/>
  <c r="S513" i="5"/>
  <c r="T446" i="5"/>
  <c r="AB311" i="5"/>
  <c r="T378"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T173" i="5"/>
  <c r="S173" i="5"/>
  <c r="S199" i="5"/>
  <c r="T199" i="5"/>
  <c r="AB199" i="5"/>
  <c r="AB205" i="5"/>
  <c r="T205" i="5"/>
  <c r="F211" i="5"/>
  <c r="J211" i="5"/>
  <c r="H211" i="5"/>
  <c r="I211" i="5"/>
  <c r="G211" i="5"/>
  <c r="I227" i="5"/>
  <c r="G227" i="5"/>
  <c r="J227" i="5"/>
  <c r="T247" i="5"/>
  <c r="AB247" i="5"/>
  <c r="T254" i="5"/>
  <c r="S254" i="5"/>
  <c r="AB261" i="5"/>
  <c r="S261" i="5"/>
  <c r="T313" i="5"/>
  <c r="AB313" i="5"/>
  <c r="AB328" i="5"/>
  <c r="T328" i="5"/>
  <c r="T381" i="5"/>
  <c r="S381" i="5"/>
  <c r="T388" i="5"/>
  <c r="AB388" i="5"/>
  <c r="S388" i="5"/>
  <c r="H407" i="5"/>
  <c r="J407" i="5"/>
  <c r="G447" i="5"/>
  <c r="H447" i="5"/>
  <c r="S455" i="5"/>
  <c r="AB455" i="5"/>
  <c r="T529" i="5"/>
  <c r="S529" i="5"/>
  <c r="R583" i="5"/>
  <c r="F583" i="5"/>
  <c r="H607" i="5"/>
  <c r="G607" i="5"/>
  <c r="J607" i="5"/>
  <c r="F607" i="5"/>
  <c r="R607" i="5"/>
  <c r="T625" i="5"/>
  <c r="S625" i="5"/>
  <c r="T655" i="5"/>
  <c r="AB655" i="5"/>
  <c r="S655" i="5"/>
  <c r="T690" i="5"/>
  <c r="AB702" i="5"/>
  <c r="T702" i="5"/>
  <c r="S702" i="5"/>
  <c r="S713" i="5"/>
  <c r="T713" i="5"/>
  <c r="T719" i="5"/>
  <c r="S719" i="5"/>
  <c r="AB719" i="5"/>
  <c r="AB766" i="5"/>
  <c r="T766"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T2359" i="5"/>
  <c r="T2261" i="5"/>
  <c r="S2367" i="5"/>
  <c r="AB2253" i="5"/>
  <c r="S2217" i="5"/>
  <c r="T2335" i="5"/>
  <c r="AB2196" i="5"/>
  <c r="T2343" i="5"/>
  <c r="S2007" i="5"/>
  <c r="T2238" i="5"/>
  <c r="T1892" i="5"/>
  <c r="S1956" i="5"/>
  <c r="I1987" i="5"/>
  <c r="T1970" i="5"/>
  <c r="G2019" i="5"/>
  <c r="S1122" i="5"/>
  <c r="F1630" i="5"/>
  <c r="AB2367" i="5"/>
  <c r="T2305" i="5"/>
  <c r="I2182" i="5"/>
  <c r="T2204" i="5"/>
  <c r="S2335" i="5"/>
  <c r="T2039" i="5"/>
  <c r="S2343" i="5"/>
  <c r="S2072" i="5"/>
  <c r="AB2007" i="5"/>
  <c r="T2014" i="5"/>
  <c r="S2238" i="5"/>
  <c r="S2014" i="5"/>
  <c r="S1926" i="5"/>
  <c r="S1892" i="5"/>
  <c r="G1987" i="5"/>
  <c r="R2083" i="5"/>
  <c r="G958" i="5"/>
  <c r="AB944" i="5"/>
  <c r="T1122" i="5"/>
  <c r="J1630" i="5"/>
  <c r="T2224" i="5"/>
  <c r="S2245" i="5"/>
  <c r="S2359" i="5"/>
  <c r="S2305" i="5"/>
  <c r="F2182" i="5"/>
  <c r="S2188" i="5"/>
  <c r="S2039" i="5"/>
  <c r="AB2072" i="5"/>
  <c r="T2000" i="5"/>
  <c r="T1904" i="5"/>
  <c r="S2000" i="5"/>
  <c r="S1780" i="5"/>
  <c r="AB1926" i="5"/>
  <c r="S1932" i="5"/>
  <c r="T2025" i="5"/>
  <c r="T1605" i="5"/>
  <c r="T2046" i="5"/>
  <c r="R958" i="5"/>
  <c r="S1152" i="5"/>
  <c r="H1544" i="5"/>
  <c r="S2269" i="5"/>
  <c r="T2188" i="5"/>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R2440" i="5"/>
  <c r="F1991" i="5"/>
  <c r="I878" i="5"/>
  <c r="H878" i="5"/>
  <c r="G295" i="5"/>
  <c r="I295" i="5"/>
  <c r="T329" i="5"/>
  <c r="S329" i="5"/>
  <c r="T343" i="5"/>
  <c r="S343" i="5"/>
  <c r="T550" i="5"/>
  <c r="AB550" i="5"/>
  <c r="S584" i="5"/>
  <c r="AB584" i="5"/>
  <c r="J696" i="5"/>
  <c r="G696" i="5"/>
  <c r="G702" i="5"/>
  <c r="I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G1355" i="5"/>
  <c r="I1355" i="5"/>
  <c r="F1367" i="5"/>
  <c r="J1367" i="5"/>
  <c r="R1367" i="5"/>
  <c r="R1392" i="5"/>
  <c r="J1392" i="5"/>
  <c r="S1414" i="5"/>
  <c r="T1414" i="5"/>
  <c r="T1461" i="5"/>
  <c r="AB1461" i="5"/>
  <c r="AB1529" i="5"/>
  <c r="S1529" i="5"/>
  <c r="T1529" i="5"/>
  <c r="H1535" i="5"/>
  <c r="R1535" i="5"/>
  <c r="G1567" i="5"/>
  <c r="H1567" i="5"/>
  <c r="AB1593" i="5"/>
  <c r="S1593" i="5"/>
  <c r="F1599" i="5"/>
  <c r="R1599" i="5"/>
  <c r="H1599" i="5"/>
  <c r="I1599" i="5"/>
  <c r="I1631" i="5"/>
  <c r="J1663" i="5"/>
  <c r="R1663" i="5"/>
  <c r="G1663" i="5"/>
  <c r="I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R1798" i="5"/>
  <c r="F1798" i="5"/>
  <c r="S1804" i="5"/>
  <c r="T1804" i="5"/>
  <c r="I1838" i="5"/>
  <c r="G1838" i="5"/>
  <c r="J1843" i="5"/>
  <c r="I1843" i="5"/>
  <c r="I1856" i="5"/>
  <c r="J1856" i="5"/>
  <c r="I1862" i="5"/>
  <c r="H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H1532" i="5"/>
  <c r="I2488" i="5"/>
  <c r="G1484" i="5"/>
  <c r="I1372" i="5"/>
  <c r="R2176" i="5"/>
  <c r="I441" i="5"/>
  <c r="I1580" i="5"/>
  <c r="F1119" i="5"/>
  <c r="H493" i="5"/>
  <c r="G199" i="5"/>
  <c r="J247" i="5"/>
  <c r="J1454" i="5"/>
  <c r="H820" i="5"/>
  <c r="R657" i="5"/>
  <c r="R196" i="5"/>
  <c r="F1054" i="5"/>
  <c r="F2287" i="5"/>
  <c r="G795" i="5"/>
  <c r="I795" i="5"/>
  <c r="H1119" i="5"/>
  <c r="J767" i="5"/>
  <c r="J1909" i="5"/>
  <c r="T1561" i="5"/>
  <c r="H1392" i="5"/>
  <c r="I1367" i="5"/>
  <c r="AB1158" i="5"/>
  <c r="S1461" i="5"/>
  <c r="AB1414" i="5"/>
  <c r="T1254" i="5"/>
  <c r="T1143"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T913" i="5"/>
  <c r="T919" i="5"/>
  <c r="AB1048" i="5"/>
  <c r="F2440" i="5"/>
  <c r="H541" i="5"/>
  <c r="J1484" i="5"/>
  <c r="J441" i="5"/>
  <c r="F493" i="5"/>
  <c r="J1621" i="5"/>
  <c r="R365" i="5"/>
  <c r="F324" i="5"/>
  <c r="H148" i="5"/>
  <c r="J2175" i="5"/>
  <c r="R767" i="5"/>
  <c r="G2141" i="5"/>
  <c r="AB1128" i="5"/>
  <c r="T1061" i="5"/>
  <c r="G1784" i="5"/>
  <c r="F1297" i="5"/>
  <c r="F2376" i="5"/>
  <c r="I2300" i="5"/>
  <c r="G2300" i="5"/>
  <c r="H2300" i="5"/>
  <c r="J1532" i="5"/>
  <c r="R1532" i="5"/>
  <c r="I1484" i="5"/>
  <c r="H441" i="5"/>
  <c r="J541" i="5"/>
  <c r="H1054" i="5"/>
  <c r="I285" i="5"/>
  <c r="F365" i="5"/>
  <c r="G285" i="5"/>
  <c r="R1880" i="5"/>
  <c r="J199" i="5"/>
  <c r="I1454" i="5"/>
  <c r="J324" i="5"/>
  <c r="H2175" i="5"/>
  <c r="G878" i="5"/>
  <c r="J2294" i="5"/>
  <c r="F767" i="5"/>
  <c r="T1425" i="5"/>
  <c r="H1355" i="5"/>
  <c r="I1511" i="5"/>
  <c r="F2339" i="5"/>
  <c r="R2339" i="5"/>
  <c r="F2158" i="5"/>
  <c r="H2158" i="5"/>
  <c r="G2158" i="5"/>
  <c r="G2176" i="5"/>
  <c r="G541" i="5"/>
  <c r="I1532" i="5"/>
  <c r="J1580" i="5"/>
  <c r="F2300" i="5"/>
  <c r="R441" i="5"/>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H1351" i="5"/>
  <c r="T718" i="5"/>
  <c r="S826" i="5"/>
  <c r="T1223" i="5"/>
  <c r="AB1126" i="5"/>
  <c r="T1194" i="5"/>
  <c r="T1089" i="5"/>
  <c r="T924" i="5"/>
  <c r="T1151" i="5"/>
  <c r="S839" i="5"/>
  <c r="H31" i="5"/>
  <c r="AB520" i="5"/>
  <c r="S910" i="5"/>
  <c r="T520" i="5"/>
  <c r="I1351" i="5"/>
  <c r="T916" i="5"/>
  <c r="S367" i="5"/>
  <c r="AB792" i="5"/>
  <c r="T514" i="5"/>
  <c r="T1046"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AB151" i="5"/>
  <c r="F478" i="5"/>
  <c r="I302" i="5"/>
  <c r="H723" i="5"/>
  <c r="I799" i="5"/>
  <c r="H1475" i="5"/>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G1144" i="5"/>
  <c r="T1647" i="5"/>
  <c r="R1031" i="5"/>
  <c r="G710" i="5"/>
  <c r="T1294" i="5"/>
  <c r="S1178" i="5"/>
  <c r="I967" i="5"/>
  <c r="S533" i="5"/>
  <c r="G2151" i="5"/>
  <c r="F560" i="5"/>
  <c r="F2032" i="5"/>
  <c r="R2491" i="5"/>
  <c r="F1894" i="5"/>
  <c r="H2430" i="5"/>
  <c r="J2094" i="5"/>
  <c r="H2254" i="5"/>
  <c r="H1531" i="5"/>
  <c r="I1475" i="5"/>
  <c r="T1311" i="5"/>
  <c r="T941" i="5"/>
  <c r="S1165" i="5"/>
  <c r="T1109" i="5"/>
  <c r="T908" i="5"/>
  <c r="S2106" i="5"/>
  <c r="G967" i="5"/>
  <c r="T1608" i="5"/>
  <c r="H1771" i="5"/>
  <c r="G1771" i="5"/>
  <c r="S465" i="5"/>
  <c r="H91" i="5"/>
  <c r="AB1608" i="5"/>
  <c r="S1384" i="5"/>
  <c r="R1144" i="5"/>
  <c r="H1063" i="5"/>
  <c r="H1031" i="5"/>
  <c r="I622" i="5"/>
  <c r="T1281" i="5"/>
  <c r="T1221"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F2083" i="5"/>
  <c r="S2090" i="5"/>
  <c r="T2090" i="5"/>
  <c r="R2182" i="5"/>
  <c r="T2320" i="5"/>
  <c r="S2320" i="5"/>
  <c r="T2328" i="5"/>
  <c r="S2328" i="5"/>
  <c r="S1268" i="5"/>
  <c r="AB1134" i="5"/>
  <c r="T789" i="5"/>
  <c r="S1298" i="5"/>
  <c r="T796" i="5"/>
  <c r="S104" i="5"/>
  <c r="T104" i="5"/>
  <c r="I123" i="5"/>
  <c r="G123" i="5"/>
  <c r="F155" i="5"/>
  <c r="I155" i="5"/>
  <c r="T162" i="5"/>
  <c r="F223" i="5"/>
  <c r="J223" i="5"/>
  <c r="G223" i="5"/>
  <c r="H223" i="5"/>
  <c r="I223" i="5"/>
  <c r="T289" i="5"/>
  <c r="S289" i="5"/>
  <c r="T337" i="5"/>
  <c r="S337" i="5"/>
  <c r="T351" i="5"/>
  <c r="S351" i="5"/>
  <c r="T457" i="5"/>
  <c r="S457" i="5"/>
  <c r="S632" i="5"/>
  <c r="T632" i="5"/>
  <c r="J720" i="5"/>
  <c r="G720" i="5"/>
  <c r="R720" i="5"/>
  <c r="H720" i="5"/>
  <c r="F726" i="5"/>
  <c r="R726" i="5"/>
  <c r="H726" i="5"/>
  <c r="I726" i="5"/>
  <c r="G726" i="5"/>
  <c r="T732" i="5"/>
  <c r="S732" i="5"/>
  <c r="S750" i="5"/>
  <c r="AB750" i="5"/>
  <c r="T750" i="5"/>
  <c r="S768" i="5"/>
  <c r="AB768" i="5"/>
  <c r="T768" i="5"/>
  <c r="S776" i="5"/>
  <c r="T776" i="5"/>
  <c r="AB776" i="5"/>
  <c r="R782" i="5"/>
  <c r="H782" i="5"/>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I1091" i="5"/>
  <c r="H1091" i="5"/>
  <c r="I1107" i="5"/>
  <c r="I1112" i="5"/>
  <c r="F1112" i="5"/>
  <c r="R1112" i="5"/>
  <c r="H1112" i="5"/>
  <c r="G1112" i="5"/>
  <c r="I1128" i="5"/>
  <c r="J1128" i="5"/>
  <c r="F1128" i="5"/>
  <c r="G1143" i="5"/>
  <c r="I1143" i="5"/>
  <c r="S1153" i="5"/>
  <c r="T1153"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F1587" i="5"/>
  <c r="S1594" i="5"/>
  <c r="T1600" i="5"/>
  <c r="S1600" i="5"/>
  <c r="S1626" i="5"/>
  <c r="S1645" i="5"/>
  <c r="T1645" i="5"/>
  <c r="J1651" i="5"/>
  <c r="G1651" i="5"/>
  <c r="F1651" i="5"/>
  <c r="H1651" i="5"/>
  <c r="I1651" i="5"/>
  <c r="J1683" i="5"/>
  <c r="I1683" i="5"/>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62" i="5"/>
  <c r="F62" i="5"/>
  <c r="J62" i="5"/>
  <c r="I62" i="5"/>
  <c r="A23" i="2"/>
  <c r="V8" i="5"/>
  <c r="I8" i="5"/>
  <c r="V11" i="5"/>
  <c r="F11" i="5"/>
  <c r="AB12" i="5"/>
  <c r="V14" i="5"/>
  <c r="H14" i="5"/>
  <c r="A5" i="2"/>
  <c r="C2" i="6"/>
  <c r="D59" i="6"/>
  <c r="R520" i="5"/>
  <c r="T74"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T630" i="5"/>
  <c r="AB904" i="5"/>
  <c r="H311" i="5"/>
  <c r="AB671" i="5"/>
  <c r="AB527" i="5"/>
  <c r="R665" i="5"/>
  <c r="J620" i="5"/>
  <c r="R1596" i="5"/>
  <c r="R717" i="5"/>
  <c r="T2492" i="5"/>
  <c r="G261" i="5"/>
  <c r="F2395" i="5"/>
  <c r="G1028" i="5"/>
  <c r="J669" i="5"/>
  <c r="H460" i="5"/>
  <c r="I340" i="5"/>
  <c r="H108" i="5"/>
  <c r="G300" i="5"/>
  <c r="T2288" i="5"/>
  <c r="H2307" i="5"/>
  <c r="G2091" i="5"/>
  <c r="R1407" i="5"/>
  <c r="J1407" i="5"/>
  <c r="R790" i="5"/>
  <c r="I790" i="5"/>
  <c r="F790" i="5"/>
  <c r="G790" i="5"/>
  <c r="G487" i="5"/>
  <c r="I487" i="5"/>
  <c r="F275" i="5"/>
  <c r="H275" i="5"/>
  <c r="I275" i="5"/>
  <c r="H893" i="5"/>
  <c r="G531" i="5"/>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T2348" i="5"/>
  <c r="AB2078" i="5"/>
  <c r="H261" i="5"/>
  <c r="R2127" i="5"/>
  <c r="G2347" i="5"/>
  <c r="I669" i="5"/>
  <c r="R340" i="5"/>
  <c r="H1028" i="5"/>
  <c r="F108" i="5"/>
  <c r="J300" i="5"/>
  <c r="H60" i="5"/>
  <c r="F531" i="5"/>
  <c r="J243" i="5"/>
  <c r="G1407" i="5"/>
  <c r="H2091" i="5"/>
  <c r="S781" i="5"/>
  <c r="T781" i="5"/>
  <c r="I983" i="5"/>
  <c r="R1047" i="5"/>
  <c r="H1047" i="5"/>
  <c r="T1086" i="5"/>
  <c r="AB1086" i="5"/>
  <c r="S1086" i="5"/>
  <c r="S1101" i="5"/>
  <c r="T1101" i="5"/>
  <c r="I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AB1407" i="5"/>
  <c r="T1407" i="5"/>
  <c r="S1407" i="5"/>
  <c r="T1413" i="5"/>
  <c r="AB1413" i="5"/>
  <c r="S1413" i="5"/>
  <c r="S1418" i="5"/>
  <c r="T1431" i="5"/>
  <c r="S1431" i="5"/>
  <c r="I1446" i="5"/>
  <c r="J1446" i="5"/>
  <c r="F1446" i="5"/>
  <c r="S1535" i="5"/>
  <c r="T1535" i="5"/>
  <c r="AB1535" i="5"/>
  <c r="T1541" i="5"/>
  <c r="S1541" i="5"/>
  <c r="G1547" i="5"/>
  <c r="R1547" i="5"/>
  <c r="I1547" i="5"/>
  <c r="AB1567" i="5"/>
  <c r="S1567" i="5"/>
  <c r="T1567" i="5"/>
  <c r="H1579" i="5"/>
  <c r="R1579" i="5"/>
  <c r="I1579" i="5"/>
  <c r="AB1599" i="5"/>
  <c r="S1599" i="5"/>
  <c r="H1611" i="5"/>
  <c r="I1611" i="5"/>
  <c r="R1611" i="5"/>
  <c r="T1631" i="5"/>
  <c r="S1631" i="5"/>
  <c r="S1637" i="5"/>
  <c r="T1637" i="5"/>
  <c r="I1643" i="5"/>
  <c r="AB1663" i="5"/>
  <c r="S1663" i="5"/>
  <c r="T1669" i="5"/>
  <c r="S1669" i="5"/>
  <c r="J1675" i="5"/>
  <c r="H1675" i="5"/>
  <c r="I1675" i="5"/>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T2484" i="5"/>
  <c r="S2340" i="5"/>
  <c r="G2127" i="5"/>
  <c r="J108" i="5"/>
  <c r="I300" i="5"/>
  <c r="R60" i="5"/>
  <c r="J531" i="5"/>
  <c r="H487" i="5"/>
  <c r="R1920" i="5"/>
  <c r="F1407" i="5"/>
  <c r="F2053" i="5"/>
  <c r="H790" i="5"/>
  <c r="AB2288"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T2340" i="5"/>
  <c r="H2127" i="5"/>
  <c r="F2308" i="5"/>
  <c r="G2308" i="5"/>
  <c r="J2127" i="5"/>
  <c r="I1596" i="5"/>
  <c r="G413" i="5"/>
  <c r="F380" i="5"/>
  <c r="S2332" i="5"/>
  <c r="AB2214" i="5"/>
  <c r="G988" i="5"/>
  <c r="H669" i="5"/>
  <c r="H717" i="5"/>
  <c r="F340" i="5"/>
  <c r="F988" i="5"/>
  <c r="J1028" i="5"/>
  <c r="I108" i="5"/>
  <c r="J60" i="5"/>
  <c r="F487" i="5"/>
  <c r="I1920" i="5"/>
  <c r="H2188" i="5"/>
  <c r="G2053" i="5"/>
  <c r="I1407" i="5"/>
  <c r="AB2396" i="5"/>
  <c r="I2168" i="5"/>
  <c r="AB2193" i="5"/>
  <c r="S1944" i="5"/>
  <c r="S1308" i="5"/>
  <c r="S2460" i="5"/>
  <c r="R669" i="5"/>
  <c r="F717" i="5"/>
  <c r="J380" i="5"/>
  <c r="J460" i="5"/>
  <c r="J487" i="5"/>
  <c r="J1920" i="5"/>
  <c r="R1974" i="5"/>
  <c r="J855" i="5"/>
  <c r="R2091" i="5"/>
  <c r="G2123" i="5"/>
  <c r="J790" i="5"/>
  <c r="I2214" i="5"/>
  <c r="AB2325" i="5"/>
  <c r="AB2295" i="5"/>
  <c r="S1897" i="5"/>
  <c r="T2332" i="5"/>
  <c r="S2214" i="5"/>
  <c r="S2186" i="5"/>
  <c r="I516" i="5"/>
  <c r="H1596" i="5"/>
  <c r="R2168" i="5"/>
  <c r="I380" i="5"/>
  <c r="G1644" i="5"/>
  <c r="R2214" i="5"/>
  <c r="T2186" i="5"/>
  <c r="F669" i="5"/>
  <c r="J717" i="5"/>
  <c r="H380" i="5"/>
  <c r="I460" i="5"/>
  <c r="F1920" i="5"/>
  <c r="R243" i="5"/>
  <c r="G275" i="5"/>
  <c r="I2091" i="5"/>
  <c r="G1245" i="5"/>
  <c r="R2307" i="5"/>
  <c r="T231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AB89" i="5"/>
  <c r="G95" i="5"/>
  <c r="R95" i="5"/>
  <c r="H95" i="5"/>
  <c r="I95" i="5"/>
  <c r="J95" i="5"/>
  <c r="AB102" i="5"/>
  <c r="S102" i="5"/>
  <c r="S121" i="5"/>
  <c r="T121" i="5"/>
  <c r="F127" i="5"/>
  <c r="R127" i="5"/>
  <c r="H127" i="5"/>
  <c r="G127" i="5"/>
  <c r="I127" i="5"/>
  <c r="J127" i="5"/>
  <c r="S134" i="5"/>
  <c r="AB134" i="5"/>
  <c r="S140" i="5"/>
  <c r="T140" i="5"/>
  <c r="T153" i="5"/>
  <c r="S153" i="5"/>
  <c r="G159" i="5"/>
  <c r="H159" i="5"/>
  <c r="S172" i="5"/>
  <c r="T172" i="5"/>
  <c r="S204" i="5"/>
  <c r="T204" i="5"/>
  <c r="F216" i="5"/>
  <c r="H216" i="5"/>
  <c r="J216" i="5"/>
  <c r="I216" i="5"/>
  <c r="G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R595" i="5"/>
  <c r="I595" i="5"/>
  <c r="F595" i="5"/>
  <c r="AB601" i="5"/>
  <c r="T601" i="5"/>
  <c r="T607" i="5"/>
  <c r="AB607" i="5"/>
  <c r="T613" i="5"/>
  <c r="S613" i="5"/>
  <c r="T619" i="5"/>
  <c r="AB624" i="5"/>
  <c r="S624" i="5"/>
  <c r="I630" i="5"/>
  <c r="J630" i="5"/>
  <c r="F630" i="5"/>
  <c r="S648" i="5"/>
  <c r="AB648" i="5"/>
  <c r="S666" i="5"/>
  <c r="AB672" i="5"/>
  <c r="T672" i="5"/>
  <c r="T678" i="5"/>
  <c r="AB678" i="5"/>
  <c r="S678" i="5"/>
  <c r="S689" i="5"/>
  <c r="AB689" i="5"/>
  <c r="G712" i="5"/>
  <c r="J712" i="5"/>
  <c r="G718" i="5"/>
  <c r="I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H867" i="5"/>
  <c r="F867" i="5"/>
  <c r="T874" i="5"/>
  <c r="I879" i="5"/>
  <c r="R879" i="5"/>
  <c r="T886" i="5"/>
  <c r="AB886" i="5"/>
  <c r="S892" i="5"/>
  <c r="T892" i="5"/>
  <c r="S905" i="5"/>
  <c r="T905" i="5"/>
  <c r="AB905" i="5"/>
  <c r="T917" i="5"/>
  <c r="S917" i="5"/>
  <c r="S925" i="5"/>
  <c r="T925" i="5"/>
  <c r="G943" i="5"/>
  <c r="R943" i="5"/>
  <c r="J943" i="5"/>
  <c r="H943" i="5"/>
  <c r="AB958" i="5"/>
  <c r="S958" i="5"/>
  <c r="F963" i="5"/>
  <c r="G963" i="5"/>
  <c r="H963" i="5"/>
  <c r="T976" i="5"/>
  <c r="S976" i="5"/>
  <c r="R995" i="5"/>
  <c r="F995" i="5"/>
  <c r="AB1040" i="5"/>
  <c r="S1040" i="5"/>
  <c r="T1053" i="5"/>
  <c r="S1053" i="5"/>
  <c r="H1059" i="5"/>
  <c r="I1059" i="5"/>
  <c r="AB1079" i="5"/>
  <c r="S1079" i="5"/>
  <c r="S1085" i="5"/>
  <c r="T1085" i="5"/>
  <c r="I1126" i="5"/>
  <c r="F1126" i="5"/>
  <c r="I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G1527" i="5"/>
  <c r="F1527" i="5"/>
  <c r="AB1534" i="5"/>
  <c r="T1534" i="5"/>
  <c r="T1540" i="5"/>
  <c r="S1540" i="5"/>
  <c r="S1553" i="5"/>
  <c r="T1553" i="5"/>
  <c r="I1559" i="5"/>
  <c r="R1559" i="5"/>
  <c r="H1559" i="5"/>
  <c r="S1566" i="5"/>
  <c r="T1566" i="5"/>
  <c r="T1572" i="5"/>
  <c r="S1572" i="5"/>
  <c r="AB1579" i="5"/>
  <c r="S1585" i="5"/>
  <c r="T1585" i="5"/>
  <c r="R1591" i="5"/>
  <c r="H1591" i="5"/>
  <c r="J1591" i="5"/>
  <c r="G1591" i="5"/>
  <c r="F1591" i="5"/>
  <c r="S1617" i="5"/>
  <c r="T1617" i="5"/>
  <c r="R1623" i="5"/>
  <c r="H1623" i="5"/>
  <c r="I1623" i="5"/>
  <c r="F1623" i="5"/>
  <c r="J1623" i="5"/>
  <c r="T1630" i="5"/>
  <c r="S1630" i="5"/>
  <c r="T1643" i="5"/>
  <c r="S1649" i="5"/>
  <c r="T1649" i="5"/>
  <c r="R1655" i="5"/>
  <c r="G1655" i="5"/>
  <c r="H1655" i="5"/>
  <c r="I1655" i="5"/>
  <c r="T1668" i="5"/>
  <c r="S1668" i="5"/>
  <c r="T1681" i="5"/>
  <c r="S1681" i="5"/>
  <c r="AB1681" i="5"/>
  <c r="R1687" i="5"/>
  <c r="G1687" i="5"/>
  <c r="H1687" i="5"/>
  <c r="I1687" i="5"/>
  <c r="S1694" i="5"/>
  <c r="T1694" i="5"/>
  <c r="T1713" i="5"/>
  <c r="S1713" i="5"/>
  <c r="I1723" i="5"/>
  <c r="J1723" i="5"/>
  <c r="F1723" i="5"/>
  <c r="H1728" i="5"/>
  <c r="J1728" i="5"/>
  <c r="AB1739"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S1924" i="5"/>
  <c r="T1924" i="5"/>
  <c r="S1937" i="5"/>
  <c r="T1937" i="5"/>
  <c r="G1943" i="5"/>
  <c r="I1943" i="5"/>
  <c r="T1949" i="5"/>
  <c r="S1949" i="5"/>
  <c r="AB1949" i="5"/>
  <c r="T1955" i="5"/>
  <c r="T1961" i="5"/>
  <c r="S1961" i="5"/>
  <c r="AB1968" i="5"/>
  <c r="S1968" i="5"/>
  <c r="T1968" i="5"/>
  <c r="T1975" i="5"/>
  <c r="S1975" i="5"/>
  <c r="AB1975" i="5"/>
  <c r="R1979" i="5"/>
  <c r="G1979" i="5"/>
  <c r="I1979" i="5"/>
  <c r="H1979" i="5"/>
  <c r="J1979" i="5"/>
  <c r="F1979" i="5"/>
  <c r="S1986" i="5"/>
  <c r="T1986" i="5"/>
  <c r="S1993" i="5"/>
  <c r="T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T2005" i="5"/>
  <c r="AB2005" i="5"/>
  <c r="S2005" i="5"/>
  <c r="T2012" i="5"/>
  <c r="S2012" i="5"/>
  <c r="AB2024" i="5"/>
  <c r="T2024" i="5"/>
  <c r="T2037" i="5"/>
  <c r="AB2037" i="5"/>
  <c r="G2051" i="5"/>
  <c r="F2051" i="5"/>
  <c r="H2051" i="5"/>
  <c r="I2051" i="5"/>
  <c r="T2064" i="5"/>
  <c r="AB2064" i="5"/>
  <c r="S2064" i="5"/>
  <c r="J2070" i="5"/>
  <c r="F2070" i="5"/>
  <c r="I2070" i="5"/>
  <c r="H2070" i="5"/>
  <c r="AB2077" i="5"/>
  <c r="S2077" i="5"/>
  <c r="T2077" i="5"/>
  <c r="T2088" i="5"/>
  <c r="AB2088" i="5"/>
  <c r="AB2309" i="5"/>
  <c r="T2309"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T68" i="5"/>
  <c r="H1500" i="5"/>
  <c r="G1193" i="5"/>
  <c r="J1041" i="5"/>
  <c r="H2329" i="5"/>
  <c r="I921" i="5"/>
  <c r="AB25" i="5"/>
  <c r="H1041" i="5"/>
  <c r="J341" i="5"/>
  <c r="I461" i="5"/>
  <c r="H68" i="5"/>
  <c r="T2249" i="5"/>
  <c r="F1797" i="5"/>
  <c r="J251" i="5"/>
  <c r="H251" i="5"/>
  <c r="J2277" i="5"/>
  <c r="F461" i="5"/>
  <c r="H308" i="5"/>
  <c r="S2192" i="5"/>
  <c r="F2231" i="5"/>
  <c r="S2475" i="5"/>
  <c r="I181" i="5"/>
  <c r="I341" i="5"/>
  <c r="R1460" i="5"/>
  <c r="AB2207"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T2114" i="5"/>
  <c r="G113" i="5"/>
  <c r="H629" i="5"/>
  <c r="G1557" i="5"/>
  <c r="H517" i="5"/>
  <c r="R2456" i="5"/>
  <c r="R2496" i="5"/>
  <c r="AB2272"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AB2304" i="5"/>
  <c r="T2230" i="5"/>
  <c r="F43" i="5"/>
  <c r="H43" i="5"/>
  <c r="S128" i="5"/>
  <c r="AB128" i="5"/>
  <c r="T234" i="5"/>
  <c r="F287" i="5"/>
  <c r="G287" i="5"/>
  <c r="J287" i="5"/>
  <c r="I287" i="5"/>
  <c r="H287" i="5"/>
  <c r="T295" i="5"/>
  <c r="AB295" i="5"/>
  <c r="S295" i="5"/>
  <c r="T335" i="5"/>
  <c r="S335" i="5"/>
  <c r="T342" i="5"/>
  <c r="AB342" i="5"/>
  <c r="T349" i="5"/>
  <c r="S349" i="5"/>
  <c r="S368" i="5"/>
  <c r="AB368" i="5"/>
  <c r="T401" i="5"/>
  <c r="S401"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H672" i="5"/>
  <c r="F678" i="5"/>
  <c r="G678" i="5"/>
  <c r="R678" i="5"/>
  <c r="I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I1127" i="5"/>
  <c r="T2104" i="5"/>
  <c r="S2104" i="5"/>
  <c r="AB2117" i="5"/>
  <c r="S2117" i="5"/>
  <c r="H2135" i="5"/>
  <c r="R2135" i="5"/>
  <c r="F2135" i="5"/>
  <c r="J2135" i="5"/>
  <c r="I2135"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AB2486" i="5"/>
  <c r="J2483" i="5"/>
  <c r="AB2398" i="5"/>
  <c r="AB2268" i="5"/>
  <c r="F2088" i="5"/>
  <c r="T2117" i="5"/>
  <c r="AB2319" i="5"/>
  <c r="AB71" i="5"/>
  <c r="R816" i="5"/>
  <c r="F1847" i="5"/>
  <c r="T2470" i="5"/>
  <c r="I1624" i="5"/>
  <c r="I294" i="5"/>
  <c r="H871" i="5"/>
  <c r="R1127" i="5"/>
  <c r="R2387" i="5"/>
  <c r="AB2374" i="5"/>
  <c r="AB2203" i="5"/>
  <c r="T2209" i="5"/>
  <c r="T2129" i="5"/>
  <c r="R2342" i="5"/>
  <c r="T2148" i="5"/>
  <c r="AB2216" i="5"/>
  <c r="T2327" i="5"/>
  <c r="G1710" i="5"/>
  <c r="S415" i="5"/>
  <c r="T2162" i="5"/>
  <c r="G294" i="5"/>
  <c r="H1624" i="5"/>
  <c r="G2136" i="5"/>
  <c r="J1127" i="5"/>
  <c r="I2483" i="5"/>
  <c r="F2387" i="5"/>
  <c r="AB2334" i="5"/>
  <c r="S2244" i="5"/>
  <c r="H2342" i="5"/>
  <c r="F2142" i="5"/>
  <c r="T2216" i="5"/>
  <c r="F1710" i="5"/>
  <c r="H678" i="5"/>
  <c r="I659" i="5"/>
  <c r="R659" i="5"/>
  <c r="T637" i="5"/>
  <c r="F1660" i="5"/>
  <c r="J1847" i="5"/>
  <c r="T2478" i="5"/>
  <c r="R1624" i="5"/>
  <c r="H2136" i="5"/>
  <c r="F1127" i="5"/>
  <c r="I2477" i="5"/>
  <c r="H2461" i="5"/>
  <c r="S2398" i="5"/>
  <c r="S2260" i="5"/>
  <c r="AB2244" i="5"/>
  <c r="AB2104" i="5"/>
  <c r="F1782" i="5"/>
  <c r="T218" i="5"/>
  <c r="T269" i="5"/>
  <c r="S269" i="5"/>
  <c r="T301" i="5"/>
  <c r="S301" i="5"/>
  <c r="T402" i="5"/>
  <c r="S430" i="5"/>
  <c r="AB430" i="5"/>
  <c r="AB463" i="5"/>
  <c r="S463" i="5"/>
  <c r="T469" i="5"/>
  <c r="S469" i="5"/>
  <c r="T489" i="5"/>
  <c r="S489" i="5"/>
  <c r="T497" i="5"/>
  <c r="S497" i="5"/>
  <c r="F503" i="5"/>
  <c r="I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AB575" i="5"/>
  <c r="AB262" i="5"/>
  <c r="T1055" i="5"/>
  <c r="R710" i="5"/>
  <c r="AB47" i="5"/>
  <c r="S1362" i="5"/>
  <c r="S445" i="5"/>
  <c r="S1025" i="5"/>
  <c r="F1415" i="5"/>
  <c r="AB144" i="5"/>
  <c r="T144"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AB384" i="5"/>
  <c r="G1599" i="5"/>
  <c r="S1670" i="5"/>
  <c r="AB984" i="5"/>
  <c r="AB1544" i="5"/>
  <c r="F31"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R1223" i="5"/>
  <c r="R1255" i="5"/>
  <c r="F1287" i="5"/>
  <c r="R1319" i="5"/>
  <c r="I729" i="5"/>
  <c r="R68" i="5"/>
  <c r="F143" i="5"/>
  <c r="G143" i="5"/>
  <c r="R207" i="5"/>
  <c r="G207" i="5"/>
  <c r="T338" i="5"/>
  <c r="S376" i="5"/>
  <c r="AB376" i="5"/>
  <c r="S646" i="5"/>
  <c r="AB646" i="5"/>
  <c r="H651" i="5"/>
  <c r="J651" i="5"/>
  <c r="R651" i="5"/>
  <c r="J663" i="5"/>
  <c r="H663" i="5"/>
  <c r="H686" i="5"/>
  <c r="I686" i="5"/>
  <c r="G686" i="5"/>
  <c r="S698" i="5"/>
  <c r="T704" i="5"/>
  <c r="AB704" i="5"/>
  <c r="S704" i="5"/>
  <c r="T710" i="5"/>
  <c r="S710" i="5"/>
  <c r="AB710" i="5"/>
  <c r="AB715" i="5"/>
  <c r="T721" i="5"/>
  <c r="S721" i="5"/>
  <c r="R750" i="5"/>
  <c r="H750" i="5"/>
  <c r="S762" i="5"/>
  <c r="T769" i="5"/>
  <c r="S769" i="5"/>
  <c r="T777" i="5"/>
  <c r="S777" i="5"/>
  <c r="T790" i="5"/>
  <c r="AB790" i="5"/>
  <c r="T817" i="5"/>
  <c r="S817" i="5"/>
  <c r="J830" i="5"/>
  <c r="F830" i="5"/>
  <c r="H830" i="5"/>
  <c r="I830" i="5"/>
  <c r="S844" i="5"/>
  <c r="T844" i="5"/>
  <c r="T851" i="5"/>
  <c r="J870" i="5"/>
  <c r="F870" i="5"/>
  <c r="S876" i="5"/>
  <c r="T876" i="5"/>
  <c r="T890" i="5"/>
  <c r="S929" i="5"/>
  <c r="AB929" i="5"/>
  <c r="J934" i="5"/>
  <c r="I934" i="5"/>
  <c r="F934" i="5"/>
  <c r="H934" i="5"/>
  <c r="AB947" i="5"/>
  <c r="H979" i="5"/>
  <c r="R979" i="5"/>
  <c r="I979" i="5"/>
  <c r="AB999" i="5"/>
  <c r="S999" i="5"/>
  <c r="H1011" i="5"/>
  <c r="I1011" i="5"/>
  <c r="T1024" i="5"/>
  <c r="AB1024" i="5"/>
  <c r="S1024" i="5"/>
  <c r="T1031" i="5"/>
  <c r="AB1031" i="5"/>
  <c r="S1037" i="5"/>
  <c r="T1037" i="5"/>
  <c r="J1043" i="5"/>
  <c r="I1043" i="5"/>
  <c r="R1043" i="5"/>
  <c r="F1043" i="5"/>
  <c r="S1063" i="5"/>
  <c r="T1063" i="5"/>
  <c r="J1075" i="5"/>
  <c r="R1075" i="5"/>
  <c r="H1075" i="5"/>
  <c r="I1075" i="5"/>
  <c r="R1087" i="5"/>
  <c r="I1087" i="5"/>
  <c r="H1087" i="5"/>
  <c r="J1087" i="5"/>
  <c r="F1087" i="5"/>
  <c r="G1087" i="5"/>
  <c r="AB1103" i="5"/>
  <c r="S1103" i="5"/>
  <c r="S1113" i="5"/>
  <c r="T1113" i="5"/>
  <c r="S1129" i="5"/>
  <c r="T1129" i="5"/>
  <c r="R1134" i="5"/>
  <c r="H1134" i="5"/>
  <c r="I1134" i="5"/>
  <c r="J1134" i="5"/>
  <c r="S1149" i="5"/>
  <c r="T1149" i="5"/>
  <c r="T1154" i="5"/>
  <c r="AB1159" i="5"/>
  <c r="S1159" i="5"/>
  <c r="G1184" i="5"/>
  <c r="H1184" i="5"/>
  <c r="F1184" i="5"/>
  <c r="AB1192" i="5"/>
  <c r="S1192" i="5"/>
  <c r="T1192" i="5"/>
  <c r="AB1199" i="5"/>
  <c r="S1199" i="5"/>
  <c r="T1199" i="5"/>
  <c r="AB1206" i="5"/>
  <c r="S1206" i="5"/>
  <c r="T1227" i="5"/>
  <c r="S1234" i="5"/>
  <c r="T1234" i="5"/>
  <c r="T1241" i="5"/>
  <c r="S1241" i="5"/>
  <c r="I1248" i="5"/>
  <c r="H1248" i="5"/>
  <c r="J1248" i="5"/>
  <c r="F1248" i="5"/>
  <c r="R1248" i="5"/>
  <c r="AB1256" i="5"/>
  <c r="S1256" i="5"/>
  <c r="T1256" i="5"/>
  <c r="AB1263" i="5"/>
  <c r="S1263" i="5"/>
  <c r="T1263" i="5"/>
  <c r="H1304" i="5"/>
  <c r="F1304" i="5"/>
  <c r="R1304" i="5"/>
  <c r="S1316" i="5"/>
  <c r="T1316" i="5"/>
  <c r="T1322" i="5"/>
  <c r="S1322" i="5"/>
  <c r="S1328" i="5"/>
  <c r="T1328" i="5"/>
  <c r="T1334" i="5"/>
  <c r="AB1334" i="5"/>
  <c r="S1334" i="5"/>
  <c r="AB1339" i="5"/>
  <c r="J1350" i="5"/>
  <c r="F1350" i="5"/>
  <c r="H1350" i="5"/>
  <c r="I1350" i="5"/>
  <c r="G1350" i="5"/>
  <c r="R1350" i="5"/>
  <c r="T1357" i="5"/>
  <c r="S1357" i="5"/>
  <c r="F1363" i="5"/>
  <c r="H1363" i="5"/>
  <c r="G1363" i="5"/>
  <c r="I1363" i="5"/>
  <c r="H1383" i="5"/>
  <c r="J1383" i="5"/>
  <c r="F1383" i="5"/>
  <c r="R1383" i="5"/>
  <c r="G1383" i="5"/>
  <c r="T1389" i="5"/>
  <c r="AB1389" i="5"/>
  <c r="AB1394" i="5"/>
  <c r="S1394" i="5"/>
  <c r="AB1399" i="5"/>
  <c r="T1399" i="5"/>
  <c r="S1399" i="5"/>
  <c r="T1409" i="5"/>
  <c r="S1409" i="5"/>
  <c r="AB1415" i="5"/>
  <c r="S1415" i="5"/>
  <c r="S1434" i="5"/>
  <c r="R1455" i="5"/>
  <c r="J1455" i="5"/>
  <c r="R1462" i="5"/>
  <c r="J1462" i="5"/>
  <c r="G1462" i="5"/>
  <c r="F1462" i="5"/>
  <c r="H1462" i="5"/>
  <c r="T1486" i="5"/>
  <c r="S1486" i="5"/>
  <c r="AB1486" i="5"/>
  <c r="T1510" i="5"/>
  <c r="AB1510" i="5"/>
  <c r="S1510" i="5"/>
  <c r="J1543" i="5"/>
  <c r="AB1550" i="5"/>
  <c r="S1550" i="5"/>
  <c r="J1575" i="5"/>
  <c r="I1575" i="5"/>
  <c r="R1575" i="5"/>
  <c r="G1575" i="5"/>
  <c r="S1588" i="5"/>
  <c r="T1588" i="5"/>
  <c r="AB1595" i="5"/>
  <c r="T1601" i="5"/>
  <c r="AB1601" i="5"/>
  <c r="H1607" i="5"/>
  <c r="I1607" i="5"/>
  <c r="J1607" i="5"/>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J1720" i="5"/>
  <c r="T1726" i="5"/>
  <c r="AB1726" i="5"/>
  <c r="S1726" i="5"/>
  <c r="AB1736" i="5"/>
  <c r="T1736" i="5"/>
  <c r="S1741" i="5"/>
  <c r="T1741" i="5"/>
  <c r="G1752" i="5"/>
  <c r="H1752" i="5"/>
  <c r="R1752" i="5"/>
  <c r="T1759" i="5"/>
  <c r="AB1759" i="5"/>
  <c r="S1759" i="5"/>
  <c r="R1763" i="5"/>
  <c r="H1763" i="5"/>
  <c r="J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G1939" i="5"/>
  <c r="I1939" i="5"/>
  <c r="R1951" i="5"/>
  <c r="H1951" i="5"/>
  <c r="J1951" i="5"/>
  <c r="T1957" i="5"/>
  <c r="S1957" i="5"/>
  <c r="R1963" i="5"/>
  <c r="J1963" i="5"/>
  <c r="F1963" i="5"/>
  <c r="G1963" i="5"/>
  <c r="I1963" i="5"/>
  <c r="S1971" i="5"/>
  <c r="H1976" i="5"/>
  <c r="I1976" i="5"/>
  <c r="R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T1415" i="5"/>
  <c r="T1220" i="5"/>
  <c r="AB1063" i="5"/>
  <c r="T1799" i="5"/>
  <c r="F1575" i="5"/>
  <c r="R1581" i="5"/>
  <c r="H1974" i="5"/>
  <c r="G335" i="5"/>
  <c r="R1621" i="5"/>
  <c r="H905" i="5"/>
  <c r="G996" i="5"/>
  <c r="F776" i="5"/>
  <c r="F420" i="5"/>
  <c r="I800" i="5"/>
  <c r="J1191" i="5"/>
  <c r="I184" i="5"/>
  <c r="H729" i="5"/>
  <c r="J1487" i="5"/>
  <c r="I335" i="5"/>
  <c r="H395" i="5"/>
  <c r="H870" i="5"/>
  <c r="H1043" i="5"/>
  <c r="S797" i="5"/>
  <c r="G651" i="5"/>
  <c r="G1043" i="5"/>
  <c r="G1763" i="5"/>
  <c r="S1556" i="5"/>
  <c r="T1394"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T1206" i="5"/>
  <c r="R686" i="5"/>
  <c r="T1434" i="5"/>
  <c r="G308" i="5"/>
  <c r="J308" i="5"/>
  <c r="J420" i="5"/>
  <c r="I848" i="5"/>
  <c r="I1223" i="5"/>
  <c r="I1255" i="5"/>
  <c r="H1287" i="5"/>
  <c r="I1319" i="5"/>
  <c r="F671" i="5"/>
  <c r="F729" i="5"/>
  <c r="H966" i="5"/>
  <c r="J577" i="5"/>
  <c r="I1974" i="5"/>
  <c r="F855" i="5"/>
  <c r="R1968" i="5"/>
  <c r="R335" i="5"/>
  <c r="F395" i="5"/>
  <c r="H1575" i="5"/>
  <c r="S1601" i="5"/>
  <c r="S1389" i="5"/>
  <c r="T864" i="5"/>
  <c r="F1134" i="5"/>
  <c r="AB639" i="5"/>
  <c r="T1139" i="5"/>
  <c r="S947" i="5"/>
  <c r="T1069"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AB2433"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AB1649" i="5"/>
  <c r="AB1617" i="5"/>
  <c r="AB1537" i="5"/>
  <c r="AB1441" i="5"/>
  <c r="AB1433" i="5"/>
  <c r="AB1401" i="5"/>
  <c r="AB1385" i="5"/>
  <c r="AB953" i="5"/>
  <c r="AB769" i="5"/>
  <c r="AB513" i="5"/>
  <c r="AB497" i="5"/>
  <c r="AB433" i="5"/>
  <c r="AB337" i="5"/>
  <c r="J185" i="5"/>
  <c r="J1526" i="5"/>
  <c r="AB422" i="5"/>
  <c r="AB294" i="5"/>
  <c r="R630" i="5"/>
  <c r="R43" i="5"/>
  <c r="AB1423" i="5"/>
  <c r="T515" i="5"/>
  <c r="T128" i="5"/>
  <c r="S1498" i="5"/>
  <c r="AB1630" i="5"/>
  <c r="AB2254" i="5"/>
  <c r="R1702" i="5"/>
  <c r="S495" i="5"/>
  <c r="AB246" i="5"/>
  <c r="S481" i="5"/>
  <c r="S1412" i="5"/>
  <c r="S414" i="5"/>
  <c r="S1446" i="5"/>
  <c r="T753" i="5"/>
  <c r="T1636" i="5"/>
  <c r="I115" i="5"/>
  <c r="T422" i="5"/>
  <c r="F385" i="5"/>
  <c r="I1526" i="5"/>
  <c r="R2334" i="5"/>
  <c r="S407" i="5"/>
  <c r="AB306" i="5"/>
  <c r="G43" i="5"/>
  <c r="G630" i="5"/>
  <c r="S521" i="5"/>
  <c r="S253" i="5"/>
  <c r="T807" i="5"/>
  <c r="R566" i="5"/>
  <c r="S874" i="5"/>
  <c r="G879" i="5"/>
  <c r="F879" i="5"/>
  <c r="S235" i="5"/>
  <c r="S1514" i="5"/>
  <c r="T642" i="5"/>
  <c r="S1376" i="5"/>
  <c r="G385" i="5"/>
  <c r="H1526" i="5"/>
  <c r="F2334" i="5"/>
  <c r="S435" i="5"/>
  <c r="I571" i="5"/>
  <c r="H630" i="5"/>
  <c r="G867" i="5"/>
  <c r="S1452" i="5"/>
  <c r="AB435" i="5"/>
  <c r="S642" i="5"/>
  <c r="T1700" i="5"/>
  <c r="S1396" i="5"/>
  <c r="AB37" i="5"/>
  <c r="S555" i="5"/>
  <c r="G595" i="5"/>
  <c r="G566" i="5"/>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R2201" i="5"/>
  <c r="F2201" i="5"/>
  <c r="V2185" i="5"/>
  <c r="AB2185" i="5"/>
  <c r="V2177" i="5"/>
  <c r="G2177" i="5"/>
  <c r="AB2177" i="5"/>
  <c r="V2169" i="5"/>
  <c r="AB2169" i="5"/>
  <c r="V2161" i="5"/>
  <c r="AB2161" i="5"/>
  <c r="V2153" i="5"/>
  <c r="AB2153" i="5"/>
  <c r="V2145" i="5"/>
  <c r="F2145" i="5"/>
  <c r="AB2145" i="5"/>
  <c r="V2137" i="5"/>
  <c r="J2137" i="5"/>
  <c r="AB2137" i="5"/>
  <c r="V2121" i="5"/>
  <c r="AB2121" i="5"/>
  <c r="AB2113" i="5"/>
  <c r="V2105" i="5"/>
  <c r="AB2105" i="5"/>
  <c r="V2097" i="5"/>
  <c r="AB2097" i="5"/>
  <c r="V2089" i="5"/>
  <c r="V2073" i="5"/>
  <c r="AB2073" i="5"/>
  <c r="V2065" i="5"/>
  <c r="G2065" i="5"/>
  <c r="AB2065" i="5"/>
  <c r="AB2057" i="5"/>
  <c r="V2057" i="5"/>
  <c r="V2049" i="5"/>
  <c r="AB2049" i="5"/>
  <c r="F2041" i="5"/>
  <c r="I2041" i="5"/>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AB1449" i="5"/>
  <c r="V1377" i="5"/>
  <c r="J1377" i="5"/>
  <c r="AB1377" i="5"/>
  <c r="V1369" i="5"/>
  <c r="G1369" i="5"/>
  <c r="AB1369" i="5"/>
  <c r="G1361" i="5"/>
  <c r="R1361" i="5"/>
  <c r="J1361" i="5"/>
  <c r="F1361" i="5"/>
  <c r="H1361" i="5"/>
  <c r="I1361" i="5"/>
  <c r="I1297" i="5"/>
  <c r="H1297" i="5"/>
  <c r="V1217" i="5"/>
  <c r="J1193" i="5"/>
  <c r="I1193" i="5"/>
  <c r="H1193" i="5"/>
  <c r="H1161" i="5"/>
  <c r="F1161" i="5"/>
  <c r="R1161" i="5"/>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AB537" i="5"/>
  <c r="V537" i="5"/>
  <c r="V377" i="5"/>
  <c r="AB377" i="5"/>
  <c r="V241" i="5"/>
  <c r="V209" i="5"/>
  <c r="AB209" i="5"/>
  <c r="V97" i="5"/>
  <c r="R97" i="5"/>
  <c r="AB97" i="5"/>
  <c r="J1593" i="5"/>
  <c r="AB1945" i="5"/>
  <c r="G2006" i="5"/>
  <c r="F2006" i="5"/>
  <c r="H2006" i="5"/>
  <c r="I2006" i="5"/>
  <c r="AB1882" i="5"/>
  <c r="T1882" i="5"/>
  <c r="S1882" i="5"/>
  <c r="AB1888" i="5"/>
  <c r="S1888" i="5"/>
  <c r="T1888" i="5"/>
  <c r="R1915" i="5"/>
  <c r="G1915" i="5"/>
  <c r="I1915" i="5"/>
  <c r="H1915" i="5"/>
  <c r="J1915" i="5"/>
  <c r="F1915" i="5"/>
  <c r="H1927" i="5"/>
  <c r="R1927" i="5"/>
  <c r="AB2237" i="5"/>
  <c r="S2237" i="5"/>
  <c r="I2464" i="5"/>
  <c r="J2464" i="5"/>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T725" i="5"/>
  <c r="S725" i="5"/>
  <c r="J736" i="5"/>
  <c r="F736" i="5"/>
  <c r="R736" i="5"/>
  <c r="R742" i="5"/>
  <c r="F742" i="5"/>
  <c r="H742" i="5"/>
  <c r="J742" i="5"/>
  <c r="I742" i="5"/>
  <c r="T774" i="5"/>
  <c r="AB774" i="5"/>
  <c r="T794" i="5"/>
  <c r="AB794" i="5"/>
  <c r="S794" i="5"/>
  <c r="T802" i="5"/>
  <c r="S802" i="5"/>
  <c r="S990" i="5"/>
  <c r="AB990" i="5"/>
  <c r="T990" i="5"/>
  <c r="T996" i="5"/>
  <c r="S996" i="5"/>
  <c r="AB1003" i="5"/>
  <c r="S1003" i="5"/>
  <c r="T1003" i="5"/>
  <c r="AB1035" i="5"/>
  <c r="S1035" i="5"/>
  <c r="T1035" i="5"/>
  <c r="F1047" i="5"/>
  <c r="I1047" i="5"/>
  <c r="S1054" i="5"/>
  <c r="AB1054" i="5"/>
  <c r="T1054" i="5"/>
  <c r="AB1067" i="5"/>
  <c r="S1067" i="5"/>
  <c r="T1067" i="5"/>
  <c r="T1096" i="5"/>
  <c r="S1096" i="5"/>
  <c r="AB1137" i="5"/>
  <c r="S1137"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R1835" i="5"/>
  <c r="H1835" i="5"/>
  <c r="G1835" i="5"/>
  <c r="S638" i="5"/>
  <c r="AB638" i="5"/>
  <c r="F655" i="5"/>
  <c r="G655" i="5"/>
  <c r="J655" i="5"/>
  <c r="H655" i="5"/>
  <c r="I655" i="5"/>
  <c r="H662" i="5"/>
  <c r="R662" i="5"/>
  <c r="F662" i="5"/>
  <c r="I662" i="5"/>
  <c r="J662" i="5"/>
  <c r="T673" i="5"/>
  <c r="S673" i="5"/>
  <c r="F696" i="5"/>
  <c r="R696" i="5"/>
  <c r="H696" i="5"/>
  <c r="I696" i="5"/>
  <c r="F702" i="5"/>
  <c r="R702" i="5"/>
  <c r="H702" i="5"/>
  <c r="T2126" i="5"/>
  <c r="S2126" i="5"/>
  <c r="AB2126" i="5"/>
  <c r="I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J483" i="5"/>
  <c r="T531" i="5"/>
  <c r="S531" i="5"/>
  <c r="S538" i="5"/>
  <c r="AB538" i="5"/>
  <c r="S551" i="5"/>
  <c r="T551" i="5"/>
  <c r="AB551" i="5"/>
  <c r="T557" i="5"/>
  <c r="S557" i="5"/>
  <c r="T563" i="5"/>
  <c r="AB563" i="5"/>
  <c r="S563" i="5"/>
  <c r="H579" i="5"/>
  <c r="R579" i="5"/>
  <c r="G579" i="5"/>
  <c r="T585" i="5"/>
  <c r="S585" i="5"/>
  <c r="F591" i="5"/>
  <c r="I591" i="5"/>
  <c r="H591" i="5"/>
  <c r="R591" i="5"/>
  <c r="G591" i="5"/>
  <c r="T615" i="5"/>
  <c r="AB615" i="5"/>
  <c r="T627" i="5"/>
  <c r="AB627" i="5"/>
  <c r="S627" i="5"/>
  <c r="T2044"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J1650" i="5"/>
  <c r="H1650" i="5"/>
  <c r="F1650" i="5"/>
  <c r="H1522" i="5"/>
  <c r="R1648" i="5"/>
  <c r="I1648" i="5"/>
  <c r="G528" i="5"/>
  <c r="R528" i="5"/>
  <c r="J528" i="5"/>
  <c r="I484" i="5"/>
  <c r="H484" i="5"/>
  <c r="F484" i="5"/>
  <c r="G484" i="5"/>
  <c r="H399" i="5"/>
  <c r="I399" i="5"/>
  <c r="R399" i="5"/>
  <c r="F923" i="5"/>
  <c r="G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F2292" i="5"/>
  <c r="I2292" i="5"/>
  <c r="R2284" i="5"/>
  <c r="I2284" i="5"/>
  <c r="V2276" i="5"/>
  <c r="V2260" i="5"/>
  <c r="G2260" i="5"/>
  <c r="AB2260" i="5"/>
  <c r="V2244" i="5"/>
  <c r="G2244" i="5"/>
  <c r="V2220" i="5"/>
  <c r="AB2220" i="5"/>
  <c r="G2196" i="5"/>
  <c r="I2196" i="5"/>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AB1396" i="5"/>
  <c r="V1388" i="5"/>
  <c r="R1388" i="5"/>
  <c r="AB1388" i="5"/>
  <c r="V1380" i="5"/>
  <c r="AB1380" i="5"/>
  <c r="J1372" i="5"/>
  <c r="I1504" i="5"/>
  <c r="H1504" i="5"/>
  <c r="F1504" i="5"/>
  <c r="F1145" i="5"/>
  <c r="G793" i="5"/>
  <c r="G2443" i="5"/>
  <c r="F2411" i="5"/>
  <c r="I2273" i="5"/>
  <c r="H977" i="5"/>
  <c r="F57" i="5"/>
  <c r="J2411" i="5"/>
  <c r="G1650" i="5"/>
  <c r="F1522" i="5"/>
  <c r="G1504" i="5"/>
  <c r="T2195" i="5"/>
  <c r="AB2329"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G1743" i="5"/>
  <c r="S1755" i="5"/>
  <c r="AB1755" i="5"/>
  <c r="H1760" i="5"/>
  <c r="I1760" i="5"/>
  <c r="AB1863" i="5"/>
  <c r="T1863" i="5"/>
  <c r="S1863" i="5"/>
  <c r="F1992" i="5"/>
  <c r="J1992" i="5"/>
  <c r="I1992" i="5"/>
  <c r="S2017" i="5"/>
  <c r="T2017" i="5"/>
  <c r="F2035" i="5"/>
  <c r="J2035" i="5"/>
  <c r="AB2130" i="5"/>
  <c r="T2130" i="5"/>
  <c r="AB1132" i="5"/>
  <c r="T911" i="5"/>
  <c r="AB911" i="5"/>
  <c r="S911" i="5"/>
  <c r="H931" i="5"/>
  <c r="R931" i="5"/>
  <c r="F931" i="5"/>
  <c r="I931" i="5"/>
  <c r="T938" i="5"/>
  <c r="AB938" i="5"/>
  <c r="G995" i="5"/>
  <c r="H995" i="5"/>
  <c r="I995" i="5"/>
  <c r="T1008" i="5"/>
  <c r="AB1008" i="5"/>
  <c r="S1008" i="5"/>
  <c r="AB1015" i="5"/>
  <c r="S1015" i="5"/>
  <c r="T1015" i="5"/>
  <c r="S1021" i="5"/>
  <c r="T1021" i="5"/>
  <c r="I1027" i="5"/>
  <c r="G1059" i="5"/>
  <c r="J1059" i="5"/>
  <c r="R1059" i="5"/>
  <c r="F1059" i="5"/>
  <c r="T1066" i="5"/>
  <c r="AB1066" i="5"/>
  <c r="S1066" i="5"/>
  <c r="T1072" i="5"/>
  <c r="S1072" i="5"/>
  <c r="AB1072" i="5"/>
  <c r="T1090" i="5"/>
  <c r="AB1090" i="5"/>
  <c r="S1095" i="5"/>
  <c r="T1095" i="5"/>
  <c r="AB1095" i="5"/>
  <c r="S1100" i="5"/>
  <c r="AB1100" i="5"/>
  <c r="T1106" i="5"/>
  <c r="AB1106" i="5"/>
  <c r="AB1111" i="5"/>
  <c r="S1111" i="5"/>
  <c r="T1111" i="5"/>
  <c r="H1115" i="5"/>
  <c r="S1121" i="5"/>
  <c r="T1121"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J75" i="5"/>
  <c r="T75" i="5"/>
  <c r="R75" i="5"/>
  <c r="H75" i="5"/>
  <c r="I75" i="5"/>
  <c r="G75" i="5"/>
  <c r="T82" i="5"/>
  <c r="AB82" i="5"/>
  <c r="S127" i="5"/>
  <c r="AB127" i="5"/>
  <c r="T127" i="5"/>
  <c r="F139" i="5"/>
  <c r="H139" i="5"/>
  <c r="I139" i="5"/>
  <c r="G139" i="5"/>
  <c r="R139" i="5"/>
  <c r="S191" i="5"/>
  <c r="AB191" i="5"/>
  <c r="T197" i="5"/>
  <c r="S197" i="5"/>
  <c r="T237" i="5"/>
  <c r="S237" i="5"/>
  <c r="AB243" i="5"/>
  <c r="T243" i="5"/>
  <c r="S243" i="5"/>
  <c r="T250" i="5"/>
  <c r="AB250" i="5"/>
  <c r="T257" i="5"/>
  <c r="S257" i="5"/>
  <c r="F331" i="5"/>
  <c r="I331" i="5"/>
  <c r="J331" i="5"/>
  <c r="H331" i="5"/>
  <c r="G331" i="5"/>
  <c r="H383" i="5"/>
  <c r="I383" i="5"/>
  <c r="J383" i="5"/>
  <c r="J390" i="5"/>
  <c r="F390" i="5"/>
  <c r="H390" i="5"/>
  <c r="I390" i="5"/>
  <c r="R390" i="5"/>
  <c r="G390" i="5"/>
  <c r="T397" i="5"/>
  <c r="S397" i="5"/>
  <c r="S410" i="5"/>
  <c r="AB410" i="5"/>
  <c r="T410" i="5"/>
  <c r="S450" i="5"/>
  <c r="AB450" i="5"/>
  <c r="T478" i="5"/>
  <c r="S478" i="5"/>
  <c r="AB478" i="5"/>
  <c r="AB499" i="5"/>
  <c r="S499" i="5"/>
  <c r="I574" i="5"/>
  <c r="F574" i="5"/>
  <c r="G574" i="5"/>
  <c r="H574" i="5"/>
  <c r="J574" i="5"/>
  <c r="R574" i="5"/>
  <c r="S586" i="5"/>
  <c r="AB586" i="5"/>
  <c r="T586" i="5"/>
  <c r="S610" i="5"/>
  <c r="AB610" i="5"/>
  <c r="R615" i="5"/>
  <c r="G615" i="5"/>
  <c r="H615" i="5"/>
  <c r="F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V1364" i="5"/>
  <c r="AB1364" i="5"/>
  <c r="AB1348" i="5"/>
  <c r="V1348" i="5"/>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AB868" i="5"/>
  <c r="V868" i="5"/>
  <c r="AB828" i="5"/>
  <c r="V828" i="5"/>
  <c r="AB812" i="5"/>
  <c r="V812" i="5"/>
  <c r="F812" i="5"/>
  <c r="V804" i="5"/>
  <c r="AB804" i="5"/>
  <c r="V756" i="5"/>
  <c r="AB756" i="5"/>
  <c r="V748" i="5"/>
  <c r="AB748" i="5"/>
  <c r="V740" i="5"/>
  <c r="G740" i="5"/>
  <c r="AB740" i="5"/>
  <c r="V732" i="5"/>
  <c r="AB732" i="5"/>
  <c r="V724" i="5"/>
  <c r="AB724" i="5"/>
  <c r="V716" i="5"/>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AB380" i="5"/>
  <c r="R115" i="5"/>
  <c r="J726" i="5"/>
  <c r="G1047" i="5"/>
  <c r="J611" i="5"/>
  <c r="J311" i="5"/>
  <c r="AB2052" i="5"/>
  <c r="R611" i="5"/>
  <c r="I575" i="5"/>
  <c r="G2187" i="5"/>
  <c r="I2187" i="5"/>
  <c r="H1992" i="5"/>
  <c r="G1783" i="5"/>
  <c r="J2187" i="5"/>
  <c r="G19" i="5"/>
  <c r="I311" i="5"/>
  <c r="I179" i="5"/>
  <c r="I2008" i="5"/>
  <c r="G539" i="5"/>
  <c r="R2187" i="5"/>
  <c r="G1992" i="5"/>
  <c r="AB820" i="5"/>
  <c r="I539" i="5"/>
  <c r="H179" i="5"/>
  <c r="F1571" i="5"/>
  <c r="G311" i="5"/>
  <c r="F115" i="5"/>
  <c r="H539" i="5"/>
  <c r="G179" i="5"/>
  <c r="G115" i="5"/>
  <c r="G575" i="5"/>
  <c r="R639" i="5"/>
  <c r="R179" i="5"/>
  <c r="J1982" i="5"/>
  <c r="G1571" i="5"/>
  <c r="G782" i="5"/>
  <c r="H1727" i="5"/>
  <c r="AB108"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V2381" i="5"/>
  <c r="G2381" i="5"/>
  <c r="V2357" i="5"/>
  <c r="H2357" i="5"/>
  <c r="V2349" i="5"/>
  <c r="G2349" i="5"/>
  <c r="V2341" i="5"/>
  <c r="G2341" i="5"/>
  <c r="V2325" i="5"/>
  <c r="G2325" i="5"/>
  <c r="V2317" i="5"/>
  <c r="V2293" i="5"/>
  <c r="G2293" i="5"/>
  <c r="H2269" i="5"/>
  <c r="I2269" i="5"/>
  <c r="J2269" i="5"/>
  <c r="R2269" i="5"/>
  <c r="F2269" i="5"/>
  <c r="R2261" i="5"/>
  <c r="J2261" i="5"/>
  <c r="V2245" i="5"/>
  <c r="I2109" i="5"/>
  <c r="J2109" i="5"/>
  <c r="V1965" i="5"/>
  <c r="V1941" i="5"/>
  <c r="G1941" i="5"/>
  <c r="I1925" i="5"/>
  <c r="V1869" i="5"/>
  <c r="AB1869" i="5"/>
  <c r="V1853" i="5"/>
  <c r="G1853" i="5"/>
  <c r="AB1853" i="5"/>
  <c r="R1845" i="5"/>
  <c r="H1845" i="5"/>
  <c r="V1837" i="5"/>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V1381" i="5"/>
  <c r="V1373" i="5"/>
  <c r="G1373" i="5"/>
  <c r="V1365" i="5"/>
  <c r="H1365" i="5"/>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AB1085" i="5"/>
  <c r="V1077" i="5"/>
  <c r="G1077" i="5"/>
  <c r="AB1077" i="5"/>
  <c r="V1069" i="5"/>
  <c r="AB1069" i="5"/>
  <c r="V1061" i="5"/>
  <c r="AB1061" i="5"/>
  <c r="F1053" i="5"/>
  <c r="J1053" i="5"/>
  <c r="I1053" i="5"/>
  <c r="V1045" i="5"/>
  <c r="AB1045" i="5"/>
  <c r="V1037" i="5"/>
  <c r="V1029" i="5"/>
  <c r="AB1029" i="5"/>
  <c r="V1021" i="5"/>
  <c r="I1021" i="5"/>
  <c r="AB1021" i="5"/>
  <c r="H1013" i="5"/>
  <c r="J1005" i="5"/>
  <c r="H1005" i="5"/>
  <c r="I1005" i="5"/>
  <c r="F997" i="5"/>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AB781" i="5"/>
  <c r="V773" i="5"/>
  <c r="AB773" i="5"/>
  <c r="V765" i="5"/>
  <c r="R765" i="5"/>
  <c r="AB765" i="5"/>
  <c r="AB741" i="5"/>
  <c r="V741" i="5"/>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V237" i="5"/>
  <c r="AB237" i="5"/>
  <c r="AB229" i="5"/>
  <c r="V229" i="5"/>
  <c r="V213" i="5"/>
  <c r="AB213" i="5"/>
  <c r="V197" i="5"/>
  <c r="AB197" i="5"/>
  <c r="V173" i="5"/>
  <c r="V165" i="5"/>
  <c r="G165" i="5"/>
  <c r="V157" i="5"/>
  <c r="H157" i="5"/>
  <c r="V149" i="5"/>
  <c r="H149" i="5"/>
  <c r="AB149" i="5"/>
  <c r="V141" i="5"/>
  <c r="I141" i="5"/>
  <c r="AB141" i="5"/>
  <c r="V133" i="5"/>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H631" i="5"/>
  <c r="G631" i="5"/>
  <c r="J631" i="5"/>
  <c r="V637" i="5"/>
  <c r="F637" i="5"/>
  <c r="G2069" i="5"/>
  <c r="J2013" i="5"/>
  <c r="H2005" i="5"/>
  <c r="H1949" i="5"/>
  <c r="H1477" i="5"/>
  <c r="AB1397" i="5"/>
  <c r="F1224" i="5"/>
  <c r="I1229" i="5"/>
  <c r="I1461" i="5"/>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H1400" i="5"/>
  <c r="J1229" i="5"/>
  <c r="I2125" i="5"/>
  <c r="R2109" i="5"/>
  <c r="J2077" i="5"/>
  <c r="AB1469" i="5"/>
  <c r="G1422" i="5"/>
  <c r="R1005" i="5"/>
  <c r="F1347" i="5"/>
  <c r="H1053" i="5"/>
  <c r="G189" i="5"/>
  <c r="AB525" i="5"/>
  <c r="AB317" i="5"/>
  <c r="G501" i="5"/>
  <c r="V485" i="5"/>
  <c r="R1375" i="5"/>
  <c r="F1477" i="5"/>
  <c r="G1453" i="5"/>
  <c r="G1429" i="5"/>
  <c r="H1416" i="5"/>
  <c r="R1400" i="5"/>
  <c r="F1197" i="5"/>
  <c r="R1357" i="5"/>
  <c r="H2077" i="5"/>
  <c r="AB1637" i="5"/>
  <c r="AB1613" i="5"/>
  <c r="AB1565" i="5"/>
  <c r="AB1517" i="5"/>
  <c r="AB1885" i="5"/>
  <c r="AB253" i="5"/>
  <c r="AB1013" i="5"/>
  <c r="G1925" i="5"/>
  <c r="AB8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AB693" i="5"/>
  <c r="H2451" i="5"/>
  <c r="R2451" i="5"/>
  <c r="AB165" i="5"/>
  <c r="AB757" i="5"/>
  <c r="AB1629" i="5"/>
  <c r="AB1789" i="5"/>
  <c r="AB989" i="5"/>
  <c r="AB1701" i="5"/>
  <c r="AB2093" i="5"/>
  <c r="J678" i="5"/>
  <c r="J139" i="5"/>
  <c r="AB109" i="5"/>
  <c r="F891" i="5"/>
  <c r="AB2404" i="5"/>
  <c r="H1985" i="5"/>
  <c r="R1633" i="5"/>
  <c r="R73" i="5"/>
  <c r="G665" i="5"/>
  <c r="R1985" i="5"/>
  <c r="G361" i="5"/>
  <c r="R1329" i="5"/>
  <c r="I1409" i="5"/>
  <c r="R2360" i="5"/>
  <c r="J1145" i="5"/>
  <c r="G1185" i="5"/>
  <c r="I1257" i="5"/>
  <c r="H1257" i="5"/>
  <c r="I1329" i="5"/>
  <c r="H185" i="5"/>
  <c r="F1985" i="5"/>
  <c r="R128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AB668"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AB592" i="5"/>
  <c r="T592" i="5"/>
  <c r="S592" i="5"/>
  <c r="I603" i="5"/>
  <c r="R712" i="5"/>
  <c r="H712" i="5"/>
  <c r="I712" i="5"/>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R1150" i="5"/>
  <c r="H1150" i="5"/>
  <c r="G1274" i="5"/>
  <c r="H1274" i="5"/>
  <c r="J1274" i="5"/>
  <c r="H1280" i="5"/>
  <c r="J1280" i="5"/>
  <c r="G2024" i="5"/>
  <c r="H2024" i="5"/>
  <c r="I2024" i="5"/>
  <c r="R2024" i="5"/>
  <c r="F2024" i="5"/>
  <c r="T2038" i="5"/>
  <c r="S2038" i="5"/>
  <c r="S2031" i="5"/>
  <c r="S2019" i="5"/>
  <c r="G1659" i="5"/>
  <c r="F1280" i="5"/>
  <c r="H1136" i="5"/>
  <c r="F582" i="5"/>
  <c r="G582" i="5"/>
  <c r="T643" i="5"/>
  <c r="S643" i="5"/>
  <c r="AB643" i="5"/>
  <c r="G851" i="5"/>
  <c r="I851" i="5"/>
  <c r="F851" i="5"/>
  <c r="AB1127" i="5"/>
  <c r="S1127" i="5"/>
  <c r="T1127" i="5"/>
  <c r="R1363" i="5"/>
  <c r="J1363" i="5"/>
  <c r="T2405" i="5"/>
  <c r="AB2405" i="5"/>
  <c r="S2421" i="5"/>
  <c r="T2421" i="5"/>
  <c r="AB2019" i="5"/>
  <c r="T2254" i="5"/>
  <c r="R1659" i="5"/>
  <c r="G1150" i="5"/>
  <c r="I1131" i="5"/>
  <c r="R1136" i="5"/>
  <c r="J2024" i="5"/>
  <c r="I1280" i="5"/>
  <c r="R111" i="5"/>
  <c r="H111" i="5"/>
  <c r="G111" i="5"/>
  <c r="I111" i="5"/>
  <c r="R123" i="5"/>
  <c r="H123" i="5"/>
  <c r="T129" i="5"/>
  <c r="AB129" i="5"/>
  <c r="T141" i="5"/>
  <c r="S141" i="5"/>
  <c r="F151" i="5"/>
  <c r="R151" i="5"/>
  <c r="J151" i="5"/>
  <c r="G151" i="5"/>
  <c r="T157" i="5"/>
  <c r="S157" i="5"/>
  <c r="AB157" i="5"/>
  <c r="T168" i="5"/>
  <c r="AB168" i="5"/>
  <c r="S168" i="5"/>
  <c r="T174" i="5"/>
  <c r="S174" i="5"/>
  <c r="F191" i="5"/>
  <c r="R191" i="5"/>
  <c r="H191" i="5"/>
  <c r="G191" i="5"/>
  <c r="I191" i="5"/>
  <c r="R203" i="5"/>
  <c r="H203" i="5"/>
  <c r="I203" i="5"/>
  <c r="G203" i="5"/>
  <c r="AB832" i="5"/>
  <c r="S832" i="5"/>
  <c r="T1102" i="5"/>
  <c r="S1102" i="5"/>
  <c r="S1500" i="5"/>
  <c r="T1500" i="5"/>
  <c r="S1508" i="5"/>
  <c r="T1508" i="5"/>
  <c r="G1535" i="5"/>
  <c r="F1535" i="5"/>
  <c r="J1635" i="5"/>
  <c r="F1635" i="5"/>
  <c r="S1642" i="5"/>
  <c r="AB1642" i="5"/>
  <c r="T1839" i="5"/>
  <c r="AB1839" i="5"/>
  <c r="S1839" i="5"/>
  <c r="T2210" i="5"/>
  <c r="AB2210" i="5"/>
  <c r="S2210" i="5"/>
  <c r="H2223" i="5"/>
  <c r="G2223" i="5"/>
  <c r="R2223" i="5"/>
  <c r="F2223" i="5"/>
  <c r="J2223" i="5"/>
  <c r="R2144" i="5"/>
  <c r="G2144" i="5"/>
  <c r="H2144" i="5"/>
  <c r="S2254" i="5"/>
  <c r="G1136" i="5"/>
  <c r="F1136" i="5"/>
  <c r="R1274" i="5"/>
  <c r="T545" i="5"/>
  <c r="S545" i="5"/>
  <c r="I551" i="5"/>
  <c r="T795" i="5"/>
  <c r="S795" i="5"/>
  <c r="S1209" i="5"/>
  <c r="T1209" i="5"/>
  <c r="H1216" i="5"/>
  <c r="J1216" i="5"/>
  <c r="T1478" i="5"/>
  <c r="S1478" i="5"/>
  <c r="T1767" i="5"/>
  <c r="S1767" i="5"/>
  <c r="R1795" i="5"/>
  <c r="G1795" i="5"/>
  <c r="I1150" i="5"/>
  <c r="J1136" i="5"/>
  <c r="F1150" i="5"/>
  <c r="AB647" i="5"/>
  <c r="F79" i="5"/>
  <c r="R79" i="5"/>
  <c r="H79" i="5"/>
  <c r="I79" i="5"/>
  <c r="R85" i="5"/>
  <c r="G85" i="5"/>
  <c r="T535" i="5"/>
  <c r="S535" i="5"/>
  <c r="G1031" i="5"/>
  <c r="J1031" i="5"/>
  <c r="T1325" i="5"/>
  <c r="S1325" i="5"/>
  <c r="I1330" i="5"/>
  <c r="F1330" i="5"/>
  <c r="G1330" i="5"/>
  <c r="H1330" i="5"/>
  <c r="R1330" i="5"/>
  <c r="J1336" i="5"/>
  <c r="H1336" i="5"/>
  <c r="I1336" i="5"/>
  <c r="T1416" i="5"/>
  <c r="S1416" i="5"/>
  <c r="T1719" i="5"/>
  <c r="AB1719" i="5"/>
  <c r="S1719" i="5"/>
  <c r="R1723" i="5"/>
  <c r="H1723" i="5"/>
  <c r="G1723" i="5"/>
  <c r="I1728" i="5"/>
  <c r="F1728" i="5"/>
  <c r="R1728" i="5"/>
  <c r="G1728" i="5"/>
  <c r="G1954" i="5"/>
  <c r="H1954" i="5"/>
  <c r="I1954" i="5"/>
  <c r="R1954" i="5"/>
  <c r="F1954" i="5"/>
  <c r="J1954" i="5"/>
  <c r="T2142" i="5"/>
  <c r="AB2142" i="5"/>
  <c r="S2142" i="5"/>
  <c r="H2147" i="5"/>
  <c r="J2147" i="5"/>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J2111" i="5"/>
  <c r="R2111" i="5"/>
  <c r="G2111" i="5"/>
  <c r="I2111" i="5"/>
  <c r="S2316" i="5"/>
  <c r="T2316" i="5"/>
  <c r="T2324"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T1027" i="5"/>
  <c r="S1027" i="5"/>
  <c r="T1795" i="5"/>
  <c r="S1795" i="5"/>
  <c r="F2075" i="5"/>
  <c r="R2075" i="5"/>
  <c r="I2075" i="5"/>
  <c r="G2075" i="5"/>
  <c r="G2099" i="5"/>
  <c r="R2099" i="5"/>
  <c r="I2099" i="5"/>
  <c r="T2427" i="5"/>
  <c r="S2427" i="5"/>
  <c r="AB2427" i="5"/>
  <c r="T2442" i="5"/>
  <c r="S2442" i="5"/>
  <c r="AB2442" i="5"/>
  <c r="T2458" i="5"/>
  <c r="S2458" i="5"/>
  <c r="F1827" i="5"/>
  <c r="F1838" i="5"/>
  <c r="T1789" i="5"/>
  <c r="I653" i="5"/>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I1100" i="5"/>
  <c r="G932" i="5"/>
  <c r="AB852" i="5"/>
  <c r="V852" i="5"/>
  <c r="AB788" i="5"/>
  <c r="V788" i="5"/>
  <c r="J788" i="5"/>
  <c r="V764" i="5"/>
  <c r="AB764" i="5"/>
  <c r="V652" i="5"/>
  <c r="R652" i="5"/>
  <c r="AB652" i="5"/>
  <c r="V636" i="5"/>
  <c r="AB636" i="5"/>
  <c r="AB628" i="5"/>
  <c r="V628" i="5"/>
  <c r="R628" i="5"/>
  <c r="I620" i="5"/>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J1224" i="5"/>
  <c r="T1382" i="5"/>
  <c r="S1382" i="5"/>
  <c r="T1584" i="5"/>
  <c r="AB1584" i="5"/>
  <c r="T1590" i="5"/>
  <c r="S1590" i="5"/>
  <c r="AB1590" i="5"/>
  <c r="AB1596" i="5"/>
  <c r="AB1524" i="5"/>
  <c r="AB620" i="5"/>
  <c r="T408" i="5"/>
  <c r="AB532" i="5"/>
  <c r="AB612" i="5"/>
  <c r="AB332"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T146" i="5"/>
  <c r="S300" i="5"/>
  <c r="S338" i="5"/>
  <c r="J179" i="5"/>
  <c r="V2306" i="5"/>
  <c r="G2306" i="5"/>
  <c r="AB146" i="5"/>
  <c r="V2346" i="5"/>
  <c r="AB1548" i="5"/>
  <c r="J5"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AB15" i="5"/>
  <c r="V12" i="5"/>
  <c r="F12" i="5"/>
  <c r="AB8" i="5"/>
  <c r="AB16" i="5"/>
  <c r="V10" i="5"/>
  <c r="AB9" i="5"/>
  <c r="V9" i="5"/>
  <c r="AB13" i="5"/>
  <c r="G14" i="5"/>
  <c r="V15" i="5"/>
  <c r="F15" i="5"/>
  <c r="AB14" i="5"/>
  <c r="AB11" i="5"/>
  <c r="V16" i="5"/>
  <c r="H8" i="5"/>
  <c r="R8" i="5"/>
  <c r="F8" i="5"/>
  <c r="V13"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T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T5" i="5"/>
  <c r="S93" i="5"/>
  <c r="F9" i="5"/>
  <c r="H9" i="5"/>
  <c r="J12" i="5"/>
  <c r="J15" i="5"/>
  <c r="J16" i="5"/>
  <c r="R10" i="5"/>
  <c r="I10" i="5"/>
  <c r="S69" i="5"/>
  <c r="S61" i="5"/>
  <c r="S45" i="5"/>
  <c r="S17" i="5"/>
  <c r="T15" i="5"/>
  <c r="S37" i="5"/>
  <c r="S21" i="5"/>
  <c r="T12" i="5"/>
  <c r="T13" i="5"/>
  <c r="S6" i="5"/>
  <c r="T10" i="5"/>
  <c r="T9" i="5"/>
  <c r="T16" i="5"/>
  <c r="S5"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V2363" i="5"/>
  <c r="G2363" i="5"/>
  <c r="G2323" i="5"/>
  <c r="H2323" i="5"/>
  <c r="I2323" i="5"/>
  <c r="J2323" i="5"/>
  <c r="F2323" i="5"/>
  <c r="R2323" i="5"/>
  <c r="I2203" i="5"/>
  <c r="H2203" i="5"/>
  <c r="F2131" i="5"/>
  <c r="J2131" i="5"/>
  <c r="G2131" i="5"/>
  <c r="H2043" i="5"/>
  <c r="G2035" i="5"/>
  <c r="I2035" i="5"/>
  <c r="R2035" i="5"/>
  <c r="F2011" i="5"/>
  <c r="V2003"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V161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V2484" i="5"/>
  <c r="AB2463" i="5"/>
  <c r="F1732" i="5"/>
  <c r="R1964" i="5"/>
  <c r="V2455" i="5"/>
  <c r="AB2335" i="5"/>
  <c r="G2135" i="5"/>
  <c r="AB2479"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R1762" i="5"/>
  <c r="F1762" i="5"/>
  <c r="I1762" i="5"/>
  <c r="V1730" i="5"/>
  <c r="AB1730" i="5"/>
  <c r="R1650" i="5"/>
  <c r="V1634" i="5"/>
  <c r="G1634" i="5"/>
  <c r="V1514" i="5"/>
  <c r="AB1514" i="5"/>
  <c r="F1506" i="5"/>
  <c r="I1506" i="5"/>
  <c r="V1466" i="5"/>
  <c r="AB1466" i="5"/>
  <c r="V1434" i="5"/>
  <c r="G1434" i="5"/>
  <c r="AB1434" i="5"/>
  <c r="V1418" i="5"/>
  <c r="AB1418" i="5"/>
  <c r="V1386" i="5"/>
  <c r="G1386" i="5"/>
  <c r="AB1386" i="5"/>
  <c r="J1330" i="5"/>
  <c r="V1290" i="5"/>
  <c r="G1290" i="5"/>
  <c r="V1266" i="5"/>
  <c r="AB1266" i="5"/>
  <c r="V1234" i="5"/>
  <c r="AB1234" i="5"/>
  <c r="V1170" i="5"/>
  <c r="G1170" i="5"/>
  <c r="V1162" i="5"/>
  <c r="AB1162" i="5"/>
  <c r="V1154" i="5"/>
  <c r="AB1154" i="5"/>
  <c r="V1106" i="5"/>
  <c r="G1106" i="5"/>
  <c r="V1090" i="5"/>
  <c r="G1090" i="5"/>
  <c r="H1058" i="5"/>
  <c r="F1058" i="5"/>
  <c r="I1058" i="5"/>
  <c r="V1026" i="5"/>
  <c r="G1026" i="5"/>
  <c r="F938" i="5"/>
  <c r="J938" i="5"/>
  <c r="I938" i="5"/>
  <c r="H938" i="5"/>
  <c r="V874" i="5"/>
  <c r="AB874" i="5"/>
  <c r="V834" i="5"/>
  <c r="AB834" i="5"/>
  <c r="V770" i="5"/>
  <c r="AB770" i="5"/>
  <c r="V754" i="5"/>
  <c r="AB754" i="5"/>
  <c r="V730" i="5"/>
  <c r="G730" i="5"/>
  <c r="AB730" i="5"/>
  <c r="V698" i="5"/>
  <c r="AB698" i="5"/>
  <c r="V666" i="5"/>
  <c r="G666" i="5"/>
  <c r="AB666" i="5"/>
  <c r="V626" i="5"/>
  <c r="AB626" i="5"/>
  <c r="H610" i="5"/>
  <c r="R610" i="5"/>
  <c r="F610" i="5"/>
  <c r="G586" i="5"/>
  <c r="F586" i="5"/>
  <c r="H586" i="5"/>
  <c r="R586" i="5"/>
  <c r="J586" i="5"/>
  <c r="I586" i="5"/>
  <c r="V522" i="5"/>
  <c r="AB522" i="5"/>
  <c r="V338" i="5"/>
  <c r="AB338" i="5"/>
  <c r="V306" i="5"/>
  <c r="G306" i="5"/>
  <c r="V234" i="5"/>
  <c r="G234" i="5"/>
  <c r="AB234" i="5"/>
  <c r="V218" i="5"/>
  <c r="R218" i="5"/>
  <c r="AB218" i="5"/>
  <c r="V34" i="5"/>
  <c r="G34" i="5"/>
  <c r="G3" i="5"/>
  <c r="C19" i="3"/>
  <c r="B37" i="4"/>
  <c r="A22" i="6" s="1"/>
  <c r="B20" i="4"/>
  <c r="A11" i="6" s="1"/>
  <c r="B71" i="4"/>
  <c r="A49" i="6" s="1"/>
  <c r="B4" i="5"/>
  <c r="B10" i="4"/>
  <c r="A6" i="6" s="1"/>
  <c r="B22" i="4"/>
  <c r="A13" i="6" s="1"/>
  <c r="B4" i="4"/>
  <c r="B18" i="4"/>
  <c r="A10" i="6" s="1"/>
  <c r="B55" i="4"/>
  <c r="A37" i="6" s="1"/>
  <c r="B12" i="4"/>
  <c r="C15" i="3"/>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AB1762"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A7" i="2"/>
  <c r="B14" i="4"/>
  <c r="B7" i="3"/>
  <c r="A31" i="2"/>
  <c r="C8" i="3"/>
  <c r="B18" i="3"/>
  <c r="B73" i="4"/>
  <c r="A51" i="6" s="1"/>
  <c r="A50" i="2"/>
  <c r="A40" i="2"/>
  <c r="C18" i="3"/>
  <c r="A3" i="2"/>
  <c r="I4" i="4"/>
  <c r="C13" i="3"/>
  <c r="A41" i="2"/>
  <c r="B69" i="4"/>
  <c r="A48" i="6" s="1"/>
  <c r="A27" i="2"/>
  <c r="A55" i="2"/>
  <c r="A66" i="2"/>
  <c r="A73" i="2"/>
  <c r="A16" i="2"/>
  <c r="C17" i="3"/>
  <c r="A20" i="2"/>
  <c r="B6" i="3"/>
  <c r="B49" i="4"/>
  <c r="A32" i="6" s="1"/>
  <c r="B43" i="4"/>
  <c r="A27" i="6" s="1"/>
  <c r="B2" i="3"/>
  <c r="A49" i="2"/>
  <c r="B13" i="4"/>
  <c r="A19" i="2"/>
  <c r="A38" i="2"/>
  <c r="A1" i="2"/>
  <c r="B83" i="4"/>
  <c r="A58" i="6" s="1"/>
  <c r="B10" i="3"/>
  <c r="A8" i="2"/>
  <c r="A2" i="2"/>
  <c r="A51" i="2"/>
  <c r="B67" i="4"/>
  <c r="C2" i="3"/>
  <c r="A45" i="2"/>
  <c r="B8" i="4"/>
  <c r="A4" i="6" s="1"/>
  <c r="B26" i="4"/>
  <c r="A15" i="6" s="1"/>
  <c r="A46" i="2"/>
  <c r="A72" i="2"/>
  <c r="C14" i="3"/>
  <c r="A14" i="2"/>
  <c r="A48" i="2"/>
  <c r="B77" i="4"/>
  <c r="A54" i="6" s="1"/>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V2490" i="5"/>
  <c r="AB2490" i="5"/>
  <c r="V2482" i="5"/>
  <c r="AB2482" i="5"/>
  <c r="V2474" i="5"/>
  <c r="G2474" i="5"/>
  <c r="AB2474" i="5"/>
  <c r="V2466" i="5"/>
  <c r="AB2466" i="5"/>
  <c r="J2458" i="5"/>
  <c r="I2458" i="5"/>
  <c r="R2458" i="5"/>
  <c r="H2458" i="5"/>
  <c r="V2450" i="5"/>
  <c r="G2450" i="5"/>
  <c r="AB2450" i="5"/>
  <c r="I2442" i="5"/>
  <c r="V2434" i="5"/>
  <c r="G2434" i="5"/>
  <c r="AB2434" i="5"/>
  <c r="V2426" i="5"/>
  <c r="G2426" i="5"/>
  <c r="G2418" i="5"/>
  <c r="R2418" i="5"/>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I2178" i="5"/>
  <c r="H2178" i="5"/>
  <c r="I2162" i="5"/>
  <c r="V2154" i="5"/>
  <c r="G2154" i="5"/>
  <c r="AB2154" i="5"/>
  <c r="V2146" i="5"/>
  <c r="G2146" i="5"/>
  <c r="G2138" i="5"/>
  <c r="J2138" i="5"/>
  <c r="H2138" i="5"/>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I1569" i="5"/>
  <c r="R2412" i="5"/>
  <c r="R1172" i="5"/>
  <c r="R2452" i="5"/>
  <c r="R1876" i="5"/>
  <c r="J2452" i="5"/>
  <c r="F1724" i="5"/>
  <c r="G1276" i="5"/>
  <c r="I1276" i="5"/>
  <c r="F2412" i="5"/>
  <c r="R1724" i="5"/>
  <c r="R1276" i="5"/>
  <c r="R1900" i="5"/>
  <c r="H1172" i="5"/>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J1466" i="5"/>
  <c r="V1458" i="5"/>
  <c r="V1450" i="5"/>
  <c r="G1450" i="5"/>
  <c r="AB1450" i="5"/>
  <c r="V1442" i="5"/>
  <c r="AB1442" i="5"/>
  <c r="AB1426" i="5"/>
  <c r="V1426" i="5"/>
  <c r="G1426" i="5"/>
  <c r="F1418" i="5"/>
  <c r="J1418" i="5"/>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B31" i="4"/>
  <c r="A19" i="6" s="1"/>
  <c r="B21" i="4"/>
  <c r="A12" i="6" s="1"/>
  <c r="B17" i="4"/>
  <c r="A9" i="6" s="1"/>
  <c r="B15" i="4"/>
  <c r="A7" i="6" s="1"/>
  <c r="B19" i="4"/>
  <c r="B25" i="4"/>
  <c r="A14" i="6" s="1"/>
  <c r="D2" i="4"/>
  <c r="B6" i="4"/>
  <c r="C21" i="3"/>
  <c r="B9" i="4"/>
  <c r="A5" i="6" s="1"/>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I1275" i="5"/>
  <c r="R1275" i="5"/>
  <c r="I1243" i="5"/>
  <c r="G1243" i="5"/>
  <c r="F1243" i="5"/>
  <c r="H1243" i="5"/>
  <c r="F1211" i="5"/>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T203" i="5"/>
  <c r="H359" i="5"/>
  <c r="G359" i="5"/>
  <c r="J359" i="5"/>
  <c r="R359" i="5"/>
  <c r="I359" i="5"/>
  <c r="AB2188" i="5"/>
  <c r="J2437" i="5"/>
  <c r="I188" i="5"/>
  <c r="F2445" i="5"/>
  <c r="R2003" i="5"/>
  <c r="J2003" i="5"/>
  <c r="I2003" i="5"/>
  <c r="I2213" i="5"/>
  <c r="F2213" i="5"/>
  <c r="J2213" i="5"/>
  <c r="I2437" i="5"/>
  <c r="H2493" i="5"/>
  <c r="R2445" i="5"/>
  <c r="AB2308" i="5"/>
  <c r="G2211" i="5"/>
  <c r="G188" i="5"/>
  <c r="F2493" i="5"/>
  <c r="AB1324" i="5"/>
  <c r="V1892" i="5"/>
  <c r="H188" i="5"/>
  <c r="G2493" i="5"/>
  <c r="R2493" i="5"/>
  <c r="I2445" i="5"/>
  <c r="AB2252" i="5"/>
  <c r="AB2300" i="5"/>
  <c r="F1309" i="5"/>
  <c r="J1309" i="5"/>
  <c r="F2211" i="5"/>
  <c r="R2211" i="5"/>
  <c r="I2211" i="5"/>
  <c r="J2211" i="5"/>
  <c r="R2259" i="5"/>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J1864" i="5"/>
  <c r="F2069" i="5"/>
  <c r="R2069" i="5"/>
  <c r="AB75" i="5"/>
  <c r="AB59" i="5"/>
  <c r="AB51" i="5"/>
  <c r="AB43" i="5"/>
  <c r="AB35" i="5"/>
  <c r="AB27" i="5"/>
  <c r="AB1098" i="5"/>
  <c r="AB1058" i="5"/>
  <c r="AB1034" i="5"/>
  <c r="G1888" i="5"/>
  <c r="B61" i="4"/>
  <c r="A42" i="6" s="1"/>
  <c r="V2343" i="5"/>
  <c r="H25" i="6"/>
  <c r="D25" i="6"/>
  <c r="H31" i="6"/>
  <c r="D31" i="6"/>
  <c r="J4" i="5"/>
  <c r="M4" i="5"/>
  <c r="K4" i="5"/>
  <c r="C16" i="6"/>
  <c r="P4" i="5"/>
  <c r="D4" i="8"/>
  <c r="B1001" i="7"/>
  <c r="B35" i="4"/>
  <c r="B38" i="4"/>
  <c r="C13" i="6"/>
  <c r="B3" i="6"/>
  <c r="A4" i="8"/>
  <c r="B22" i="3"/>
  <c r="B4" i="8"/>
  <c r="B34" i="4"/>
  <c r="B40" i="4"/>
  <c r="C3" i="6"/>
  <c r="I4" i="8"/>
  <c r="C29" i="6"/>
  <c r="C5" i="7"/>
  <c r="A1" i="6"/>
  <c r="A85" i="4"/>
  <c r="B33" i="4"/>
  <c r="A21" i="6" s="1"/>
  <c r="B81" i="4"/>
  <c r="A57" i="6" s="1"/>
  <c r="H4" i="5"/>
  <c r="O4" i="5"/>
  <c r="B2" i="5"/>
  <c r="B41" i="4"/>
  <c r="A26" i="6" s="1"/>
  <c r="B65" i="4"/>
  <c r="A46" i="6" s="1"/>
  <c r="D3" i="6"/>
  <c r="B19" i="1"/>
  <c r="B29" i="4"/>
  <c r="A18" i="6" s="1"/>
  <c r="C30" i="6"/>
  <c r="A3" i="6"/>
  <c r="D5" i="7"/>
  <c r="B32" i="4"/>
  <c r="A20" i="6"/>
  <c r="N4" i="5"/>
  <c r="B28" i="4"/>
  <c r="A17" i="6" s="1"/>
  <c r="G4" i="5"/>
  <c r="A1" i="7"/>
  <c r="C40" i="6"/>
  <c r="F4" i="5"/>
  <c r="C4" i="8"/>
  <c r="A1" i="8"/>
  <c r="C17" i="6"/>
  <c r="B27" i="4"/>
  <c r="A16" i="6" s="1"/>
  <c r="B79" i="4"/>
  <c r="A55" i="6" s="1"/>
  <c r="D1" i="6"/>
  <c r="C18" i="6"/>
  <c r="B5" i="7"/>
  <c r="C26" i="6"/>
  <c r="C41" i="6"/>
  <c r="A64" i="2"/>
  <c r="A47" i="2"/>
  <c r="C36" i="6"/>
  <c r="H4" i="8"/>
  <c r="F4" i="8"/>
  <c r="B3" i="5"/>
  <c r="G4" i="8"/>
  <c r="I4" i="5"/>
  <c r="L4" i="5"/>
  <c r="B68" i="4"/>
  <c r="A47" i="6" s="1"/>
  <c r="A4" i="5"/>
  <c r="G25" i="4"/>
  <c r="G31" i="4" s="1"/>
  <c r="D25" i="4"/>
  <c r="I1537" i="5"/>
  <c r="H1537" i="5"/>
  <c r="I1433" i="5"/>
  <c r="R1313" i="5"/>
  <c r="I1313" i="5"/>
  <c r="J793" i="5"/>
  <c r="H793" i="5"/>
  <c r="R793" i="5"/>
  <c r="G457" i="5"/>
  <c r="F457" i="5"/>
  <c r="I433" i="5"/>
  <c r="J433" i="5"/>
  <c r="F369" i="5"/>
  <c r="H369" i="5"/>
  <c r="R305" i="5"/>
  <c r="H105" i="5"/>
  <c r="J105" i="5"/>
  <c r="F661" i="5"/>
  <c r="G661" i="5"/>
  <c r="F1812" i="5"/>
  <c r="R1812" i="5"/>
  <c r="J2480" i="5"/>
  <c r="I2480" i="5"/>
  <c r="V2473" i="5"/>
  <c r="G2473" i="5"/>
  <c r="V2457" i="5"/>
  <c r="AB2457" i="5"/>
  <c r="V2449" i="5"/>
  <c r="AB2449" i="5"/>
  <c r="V2409" i="5"/>
  <c r="G2409" i="5"/>
  <c r="AB2409" i="5"/>
  <c r="V2393" i="5"/>
  <c r="AB2393" i="5"/>
  <c r="J2321" i="5"/>
  <c r="R2321" i="5"/>
  <c r="V2313" i="5"/>
  <c r="G2313" i="5"/>
  <c r="AB2305" i="5"/>
  <c r="V2305" i="5"/>
  <c r="F2281" i="5"/>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AB90" i="5"/>
  <c r="J2041" i="5"/>
  <c r="I2321" i="5"/>
  <c r="V713" i="5"/>
  <c r="V1001" i="5"/>
  <c r="V1577" i="5"/>
  <c r="T1747" i="5"/>
  <c r="T1779" i="5"/>
  <c r="T2307" i="5"/>
  <c r="I2071" i="5"/>
  <c r="T675" i="5"/>
  <c r="G2200" i="5"/>
  <c r="R2200" i="5"/>
  <c r="H2200" i="5"/>
  <c r="J2200" i="5"/>
  <c r="I2200" i="5"/>
  <c r="I2144" i="5"/>
  <c r="J2144" i="5"/>
  <c r="AB1009" i="5"/>
  <c r="S1419" i="5"/>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H56" i="5"/>
  <c r="G281" i="5"/>
  <c r="R689" i="5"/>
  <c r="R129" i="5"/>
  <c r="S1811" i="5"/>
  <c r="AB145" i="5"/>
  <c r="S1179" i="5"/>
  <c r="T1667" i="5"/>
  <c r="AB1257" i="5"/>
  <c r="S1187" i="5"/>
  <c r="AB571" i="5"/>
  <c r="S995" i="5"/>
  <c r="AB305" i="5"/>
  <c r="H82" i="5"/>
  <c r="R2281" i="5"/>
  <c r="G1137" i="5"/>
  <c r="AB2473" i="5"/>
  <c r="F2321" i="5"/>
  <c r="AB185" i="5"/>
  <c r="AB457" i="5"/>
  <c r="V833" i="5"/>
  <c r="V1177" i="5"/>
  <c r="V1993" i="5"/>
  <c r="AB577" i="5"/>
  <c r="AB131" i="5"/>
  <c r="F2200" i="5"/>
  <c r="S1299" i="5"/>
  <c r="G864" i="5"/>
  <c r="F864" i="5"/>
  <c r="H84" i="5"/>
  <c r="F84" i="5"/>
  <c r="J1319" i="5"/>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AB1425" i="5"/>
  <c r="J56" i="5"/>
  <c r="AB385" i="5"/>
  <c r="AB1603" i="5"/>
  <c r="AB873" i="5"/>
  <c r="S1131" i="5"/>
  <c r="T1187" i="5"/>
  <c r="AB547" i="5"/>
  <c r="I82" i="5"/>
  <c r="J1281" i="5"/>
  <c r="F2265" i="5"/>
  <c r="T211" i="5"/>
  <c r="V2401" i="5"/>
  <c r="AB249" i="5"/>
  <c r="V505" i="5"/>
  <c r="AB889" i="5"/>
  <c r="AB1353" i="5"/>
  <c r="T419" i="5"/>
  <c r="S2243" i="5"/>
  <c r="S2003" i="5"/>
  <c r="G1072" i="5"/>
  <c r="I1072" i="5"/>
  <c r="I1387" i="5"/>
  <c r="J1387" i="5"/>
  <c r="J1736" i="5"/>
  <c r="J84" i="5"/>
  <c r="AB977" i="5"/>
  <c r="F2439" i="5"/>
  <c r="H313" i="5"/>
  <c r="G689" i="5"/>
  <c r="F281" i="5"/>
  <c r="G313" i="5"/>
  <c r="H689" i="5"/>
  <c r="AB1193" i="5"/>
  <c r="AB1985" i="5"/>
  <c r="T1059" i="5"/>
  <c r="AB1033" i="5"/>
  <c r="G82" i="5"/>
  <c r="H2281" i="5"/>
  <c r="AB1281" i="5"/>
  <c r="V529" i="5"/>
  <c r="V1241" i="5"/>
  <c r="G1409" i="5"/>
  <c r="J1235" i="5"/>
  <c r="F1235" i="5"/>
  <c r="F2256" i="5"/>
  <c r="I2256" i="5"/>
  <c r="G1531" i="5"/>
  <c r="I1531" i="5"/>
  <c r="V2296" i="5"/>
  <c r="G2296" i="5"/>
  <c r="R2264" i="5"/>
  <c r="F2264" i="5"/>
  <c r="V2224" i="5"/>
  <c r="V2184" i="5"/>
  <c r="G2184" i="5"/>
  <c r="V2120" i="5"/>
  <c r="G2120" i="5"/>
  <c r="AB2080" i="5"/>
  <c r="V2080" i="5"/>
  <c r="H1144" i="5"/>
  <c r="R1139" i="5"/>
  <c r="H131" i="5"/>
  <c r="I1139" i="5"/>
  <c r="G2397" i="5"/>
  <c r="R1683" i="5"/>
  <c r="H1683" i="5"/>
  <c r="F1893" i="5"/>
  <c r="R1893" i="5"/>
  <c r="R131" i="5"/>
  <c r="I1933" i="5"/>
  <c r="H1933" i="5"/>
  <c r="I1789" i="5"/>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J2118" i="5"/>
  <c r="F2118" i="5"/>
  <c r="H2118" i="5"/>
  <c r="AB2110" i="5"/>
  <c r="V2110" i="5"/>
  <c r="V2086" i="5"/>
  <c r="AB2086" i="5"/>
  <c r="V2078" i="5"/>
  <c r="G2078" i="5"/>
  <c r="AB2038" i="5"/>
  <c r="V2038" i="5"/>
  <c r="AB2030" i="5"/>
  <c r="V2030" i="5"/>
  <c r="V2022" i="5"/>
  <c r="AB2022" i="5"/>
  <c r="V2014" i="5"/>
  <c r="AB2014" i="5"/>
  <c r="AB1990" i="5"/>
  <c r="V1990" i="5"/>
  <c r="G1990" i="5"/>
  <c r="V1958" i="5"/>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J1968" i="5"/>
  <c r="J1014" i="5"/>
  <c r="J1472" i="5"/>
  <c r="R334" i="5"/>
  <c r="R1632" i="5"/>
  <c r="I1552" i="5"/>
  <c r="AB1966" i="5"/>
  <c r="AB1750" i="5"/>
  <c r="J942" i="5"/>
  <c r="H491" i="5"/>
  <c r="F1472" i="5"/>
  <c r="R1014" i="5"/>
  <c r="F1632" i="5"/>
  <c r="J334" i="5"/>
  <c r="V1934" i="5"/>
  <c r="J1247" i="5"/>
  <c r="H1472" i="5"/>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D6" i="6"/>
  <c r="V1118" i="5"/>
  <c r="AB2498" i="5"/>
  <c r="D23" i="6"/>
  <c r="D5"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V2143" i="5"/>
  <c r="AB2366" i="5"/>
  <c r="V2470" i="5"/>
  <c r="G1983" i="5"/>
  <c r="V2414" i="5"/>
  <c r="G2414" i="5"/>
  <c r="AB2499" i="5"/>
  <c r="T2498" i="5"/>
  <c r="T2499" i="5"/>
  <c r="G20" i="6"/>
  <c r="D16" i="6"/>
  <c r="K61" i="6"/>
  <c r="I2363" i="5"/>
  <c r="H2363" i="5"/>
  <c r="J2363" i="5"/>
  <c r="R1619" i="5"/>
  <c r="H1619" i="5"/>
  <c r="I1619" i="5"/>
  <c r="J1619" i="5"/>
  <c r="F1619" i="5"/>
  <c r="C31" i="6"/>
  <c r="I1958" i="5"/>
  <c r="I2332" i="5"/>
  <c r="D24" i="6"/>
  <c r="C21"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C6" i="6"/>
  <c r="B47" i="4"/>
  <c r="A31" i="6" s="1"/>
  <c r="B53" i="4"/>
  <c r="A36" i="6" s="1"/>
  <c r="D31" i="4"/>
  <c r="D43" i="4"/>
  <c r="D49" i="4"/>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D44" i="6"/>
  <c r="D21" i="6"/>
  <c r="K60" i="6"/>
  <c r="D15" i="6"/>
  <c r="D39" i="6"/>
  <c r="D34" i="6"/>
  <c r="C24" i="6"/>
  <c r="D20" i="6"/>
  <c r="D53" i="6"/>
  <c r="D61" i="6"/>
  <c r="C44" i="6"/>
  <c r="C34" i="6"/>
  <c r="D54" i="6"/>
  <c r="D58" i="6"/>
  <c r="D57" i="6"/>
  <c r="C48" i="6"/>
  <c r="C39" i="6"/>
  <c r="D33" i="6"/>
  <c r="C38" i="6"/>
  <c r="D38" i="6"/>
  <c r="D43" i="6"/>
  <c r="D28" i="6"/>
  <c r="B2" i="6"/>
  <c r="C64" i="6"/>
  <c r="C61" i="6"/>
  <c r="D52" i="6"/>
  <c r="D49" i="6"/>
  <c r="D48" i="6"/>
  <c r="D55" i="6"/>
  <c r="D60" i="6"/>
  <c r="D50" i="6"/>
  <c r="C50" i="6"/>
  <c r="C49" i="6"/>
  <c r="G49" i="4" l="1"/>
  <c r="G68" i="4"/>
  <c r="G64" i="6" a="1"/>
  <c r="G64" i="6" s="1"/>
  <c r="H64" i="6" s="1"/>
  <c r="H65" i="6" s="1"/>
  <c r="D2" i="6" s="1"/>
  <c r="C11" i="6"/>
  <c r="C7" i="6"/>
  <c r="D7" i="6"/>
  <c r="B58" i="4"/>
  <c r="A40" i="6" s="1"/>
  <c r="B64" i="4"/>
  <c r="A45" i="6" s="1"/>
  <c r="B46" i="4"/>
  <c r="A30" i="6" s="1"/>
  <c r="D8" i="6"/>
  <c r="C8" i="6"/>
  <c r="D9" i="6"/>
  <c r="C9" i="6"/>
  <c r="D11" i="6"/>
  <c r="D12" i="6"/>
  <c r="C12" i="6"/>
  <c r="D10" i="6"/>
  <c r="C10" i="6"/>
  <c r="G43" i="4"/>
  <c r="G37" i="4"/>
  <c r="G61" i="4"/>
  <c r="G55" i="4"/>
  <c r="B59" i="4"/>
  <c r="A41" i="6" s="1"/>
  <c r="A25" i="6"/>
  <c r="B52" i="4"/>
  <c r="A35" i="6" s="1"/>
  <c r="C4" i="6"/>
  <c r="D55" i="4"/>
  <c r="D37" i="4"/>
  <c r="D68" i="4"/>
  <c r="D61" i="4"/>
  <c r="B62" i="4"/>
  <c r="A43" i="6" s="1"/>
  <c r="B44" i="4"/>
  <c r="A28" i="6" s="1"/>
  <c r="A23" i="6"/>
  <c r="B74" i="4"/>
  <c r="A52" i="6" s="1"/>
  <c r="B50" i="4"/>
  <c r="A33" i="6" s="1"/>
  <c r="B56" i="4"/>
  <c r="A38" i="6" s="1"/>
  <c r="B57" i="4"/>
  <c r="A39" i="6" s="1"/>
  <c r="B51" i="4"/>
  <c r="A34" i="6" s="1"/>
  <c r="B63" i="4"/>
  <c r="A44" i="6" s="1"/>
  <c r="B75" i="4"/>
  <c r="A53" i="6" s="1"/>
  <c r="A24" i="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<sst xmlns="http://schemas.openxmlformats.org/spreadsheetml/2006/main" count="15104" uniqueCount="12832">
  <si>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</si>
  <si>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</si>
  <si>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</si>
  <si>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</si>
  <si>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</si>
  <si>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</si>
  <si>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</si>
  <si>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</si>
  <si>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</si>
  <si>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</si>
  <si>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</si>
  <si>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</si>
  <si>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</si>
  <si>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</si>
  <si>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</si>
  <si>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</si>
  <si>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</si>
  <si>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</si>
  <si>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</si>
  <si>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</si>
  <si>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</si>
  <si>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</si>
  <si>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</si>
  <si>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</si>
  <si>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</si>
  <si>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</si>
  <si>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</si>
  <si>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</si>
  <si>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</si>
  <si>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</si>
  <si>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</si>
  <si>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</si>
  <si>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</si>
  <si>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</si>
  <si>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</si>
  <si>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</si>
  <si>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</si>
  <si>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</si>
  <si>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</si>
  <si>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</si>
  <si>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</si>
  <si>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</si>
  <si>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</si>
  <si>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</si>
  <si>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</si>
  <si>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</si>
  <si>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</si>
  <si>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</si>
  <si>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</si>
  <si>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</si>
  <si>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</si>
  <si>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</si>
  <si>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</si>
  <si>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</si>
  <si>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</si>
  <si>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</si>
  <si>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</si>
  <si>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</si>
  <si>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</si>
  <si>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</si>
  <si>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</si>
  <si>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</si>
  <si>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</si>
  <si>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</si>
  <si>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</si>
  <si>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</si>
  <si>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</si>
  <si>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</si>
  <si>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</si>
  <si>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</si>
  <si>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</si>
  <si>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</si>
  <si>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</si>
  <si>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</si>
  <si>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</si>
  <si>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</si>
  <si>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</si>
  <si>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</si>
  <si>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</si>
  <si>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</si>
  <si>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</si>
  <si>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</si>
  <si>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</si>
  <si>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</si>
  <si>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</si>
  <si>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</si>
  <si>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</si>
  <si>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</si>
  <si>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</si>
  <si>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</si>
  <si>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</si>
  <si>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</si>
  <si>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</si>
  <si>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</si>
  <si>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</si>
  <si>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</si>
  <si>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</si>
  <si>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</si>
  <si>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</si>
  <si>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</si>
  <si>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</si>
  <si>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</si>
  <si>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</si>
  <si>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</si>
  <si>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</si>
  <si>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</si>
  <si>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</si>
  <si>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</si>
  <si>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</si>
  <si>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</si>
  <si>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</si>
  <si>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</si>
  <si>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</si>
  <si>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</si>
  <si>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</si>
  <si>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</si>
  <si>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</si>
  <si>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</si>
  <si>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</si>
  <si>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</si>
  <si>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</si>
  <si>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</si>
  <si>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</si>
  <si>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</si>
  <si>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</si>
  <si>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</si>
  <si>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</si>
  <si>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</si>
  <si>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</si>
  <si>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</si>
  <si>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</si>
  <si>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</si>
  <si>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</si>
  <si>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</si>
  <si>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</si>
  <si>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</si>
  <si>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</si>
  <si>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</si>
  <si>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</si>
  <si>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</si>
  <si>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</si>
  <si>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</si>
  <si>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</si>
  <si>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</si>
  <si>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</si>
  <si>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</si>
  <si>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</si>
  <si>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</si>
  <si>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</si>
  <si>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</si>
  <si>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</si>
  <si>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</si>
  <si>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</si>
  <si>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</si>
  <si>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</si>
  <si>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</si>
  <si>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</si>
  <si>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</si>
  <si>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</si>
  <si>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</si>
  <si>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</si>
  <si>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</si>
  <si>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</si>
  <si>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</si>
  <si>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</si>
  <si>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</si>
  <si>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</si>
  <si>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</si>
  <si>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</si>
  <si>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</si>
  <si>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</si>
  <si>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</si>
  <si>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</si>
  <si>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</si>
  <si>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</si>
  <si>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</si>
  <si>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</si>
  <si>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</si>
  <si>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</si>
  <si>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</si>
  <si>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</si>
  <si>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</si>
  <si>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</si>
  <si>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</si>
  <si>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</si>
  <si>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</si>
  <si>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</si>
  <si>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</si>
  <si>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</si>
  <si>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</si>
  <si>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</si>
  <si>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</si>
  <si>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</si>
  <si>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</si>
  <si>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</si>
  <si>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</si>
  <si>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</si>
  <si>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</si>
  <si>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</si>
  <si>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</si>
  <si>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</si>
  <si>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</si>
  <si>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</si>
  <si>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</si>
  <si>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</si>
  <si>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</si>
  <si>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</si>
  <si>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</si>
  <si>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</si>
  <si>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</si>
  <si>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</si>
  <si>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</si>
  <si>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</si>
  <si>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</si>
  <si>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</si>
  <si>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</si>
  <si>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</si>
  <si>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</si>
  <si>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</si>
  <si>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</si>
  <si>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</si>
  <si>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</si>
  <si>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</si>
  <si>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</si>
  <si>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</si>
  <si>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</si>
  <si>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</si>
  <si>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</si>
  <si>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</si>
  <si>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</si>
  <si>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</si>
  <si>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</si>
  <si>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</si>
  <si>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</si>
  <si>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</si>
  <si>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</si>
  <si>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</si>
  <si>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</si>
  <si>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</si>
  <si>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</si>
  <si>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</si>
  <si>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</si>
  <si>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</si>
  <si>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</si>
  <si>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</si>
  <si>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</si>
  <si>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</si>
  <si>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</si>
  <si>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</si>
  <si>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</si>
  <si>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</si>
  <si>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</si>
  <si>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</si>
  <si>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</si>
  <si>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</si>
  <si>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</si>
  <si>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</si>
  <si>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</si>
  <si>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</si>
  <si>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</si>
  <si>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</si>
  <si>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</si>
  <si>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</si>
  <si>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</si>
  <si>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</si>
  <si>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</si>
  <si>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</si>
  <si>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</si>
  <si>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</si>
  <si>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</si>
  <si>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</si>
  <si>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</si>
  <si>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</si>
  <si>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</si>
  <si>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</si>
  <si>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</si>
  <si>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</si>
  <si>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</si>
  <si>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</si>
  <si>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</si>
  <si>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</si>
  <si>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</si>
  <si>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</si>
  <si>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</si>
  <si>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</si>
  <si>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</si>
  <si>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</si>
  <si>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</si>
  <si>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</si>
  <si>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</si>
  <si>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</si>
  <si>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</si>
  <si>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</si>
  <si>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</si>
  <si>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</si>
  <si>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</si>
  <si>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</si>
  <si>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</si>
  <si>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</si>
  <si>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</si>
  <si>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</si>
  <si>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</si>
  <si>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</si>
  <si>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</si>
  <si>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</si>
  <si>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</si>
  <si>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</si>
  <si>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</si>
  <si>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</si>
  <si>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</si>
  <si>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</si>
  <si>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</si>
  <si>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</si>
  <si>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</si>
  <si>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</si>
  <si>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</si>
  <si>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</si>
  <si>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</si>
  <si>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</si>
  <si>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</si>
  <si>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</si>
  <si>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</si>
  <si>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</si>
  <si>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</si>
  <si>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</si>
  <si>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</si>
  <si>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</si>
  <si>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</si>
  <si>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</si>
  <si>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</si>
  <si>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</si>
  <si>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</si>
  <si>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</si>
  <si>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</si>
  <si>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</si>
  <si>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</si>
  <si>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</si>
  <si>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</si>
  <si>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</si>
  <si>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</si>
  <si>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</si>
  <si>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</si>
  <si>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</si>
  <si>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</si>
  <si>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</si>
  <si>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</si>
  <si>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</si>
  <si>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</si>
  <si>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</si>
  <si>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</si>
  <si>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</si>
  <si>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</si>
  <si>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</si>
  <si>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</si>
  <si>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</si>
  <si>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</si>
  <si>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</si>
  <si>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</si>
  <si>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</si>
  <si>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</si>
  <si>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</si>
  <si>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</si>
  <si>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</si>
  <si>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</si>
  <si>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</si>
  <si>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</si>
  <si>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</si>
  <si>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</si>
  <si>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</si>
  <si>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</si>
  <si>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</si>
  <si>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</si>
  <si>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</si>
  <si>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</si>
  <si>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</si>
  <si>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</si>
  <si>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</si>
  <si>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</si>
  <si>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</si>
  <si>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</si>
  <si>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</si>
  <si>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</si>
  <si>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</si>
  <si>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</si>
  <si>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</si>
  <si>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</si>
  <si>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</si>
  <si>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</si>
  <si>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</si>
  <si>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</si>
  <si>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</si>
  <si>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</si>
  <si>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</si>
  <si>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</si>
  <si>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</si>
  <si>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</si>
  <si>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</si>
  <si>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</si>
  <si>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</si>
  <si>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</si>
  <si>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</si>
  <si>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</si>
  <si>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</si>
  <si>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</si>
  <si>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</si>
  <si>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</si>
  <si>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</si>
  <si>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</si>
  <si>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</si>
  <si>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</si>
  <si>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</si>
  <si>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</si>
  <si>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</si>
  <si>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</si>
  <si>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</si>
  <si>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</si>
  <si>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</si>
  <si>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</si>
  <si>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</si>
  <si>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</si>
  <si>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</si>
  <si>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</si>
  <si>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</si>
  <si>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</si>
  <si>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</si>
  <si>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</si>
  <si>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</si>
  <si>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</si>
  <si>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</si>
  <si>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</si>
  <si>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</si>
  <si>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</si>
  <si>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</si>
  <si>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</si>
  <si>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</si>
  <si>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</si>
  <si>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</si>
  <si>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</si>
  <si>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</si>
  <si>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</si>
  <si>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</si>
  <si>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</si>
  <si>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</si>
  <si>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</si>
  <si>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</si>
  <si>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</si>
  <si>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</si>
  <si>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</si>
  <si>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</si>
  <si>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</si>
  <si>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</si>
  <si>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</si>
  <si>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</si>
  <si>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</si>
  <si>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</si>
  <si>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</si>
  <si>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</si>
  <si>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</si>
  <si>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</si>
  <si>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</si>
  <si>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</si>
  <si>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</si>
  <si>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</si>
  <si>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</si>
  <si>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</si>
  <si>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</si>
  <si>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</si>
  <si>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</si>
  <si>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</si>
  <si>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</si>
  <si>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</si>
  <si>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</si>
  <si>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</si>
  <si>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</si>
  <si>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</si>
  <si>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</si>
  <si>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</si>
  <si>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</si>
  <si>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</si>
  <si>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</si>
  <si>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</si>
  <si>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</si>
  <si>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</si>
  <si>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</si>
  <si>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</si>
  <si>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</si>
  <si>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</si>
  <si>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</si>
  <si>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</si>
  <si>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</si>
  <si>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</si>
  <si>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</si>
  <si>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</si>
  <si>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</si>
  <si>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</si>
  <si>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</si>
  <si>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</si>
  <si>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</si>
  <si>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</si>
  <si>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</si>
  <si>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</si>
  <si>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</si>
  <si>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</si>
  <si>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</si>
  <si>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</si>
  <si>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</si>
  <si>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</si>
  <si>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</si>
  <si>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</si>
  <si>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</si>
  <si>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</si>
  <si>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</si>
  <si>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</si>
  <si>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</si>
  <si>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</si>
  <si>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</si>
  <si>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</si>
  <si>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</si>
  <si>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</si>
  <si>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</si>
  <si>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</si>
  <si>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</si>
  <si>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</si>
  <si>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</si>
  <si>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</si>
  <si>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</si>
  <si>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</si>
  <si>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</si>
  <si>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</si>
  <si>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</si>
  <si>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</si>
  <si>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</si>
  <si>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</si>
  <si>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</si>
  <si>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</si>
  <si>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</si>
  <si>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</si>
  <si>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</si>
  <si>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</si>
  <si>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</si>
  <si>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</si>
  <si>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</si>
  <si>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</si>
  <si>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</si>
  <si>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</si>
  <si>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</si>
  <si>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</si>
  <si>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</si>
  <si>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</si>
  <si>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</si>
  <si>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</si>
  <si>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</si>
  <si>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</si>
  <si>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</si>
  <si>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</si>
  <si>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</si>
  <si>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</si>
  <si>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</si>
  <si>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</si>
  <si>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</si>
  <si>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</si>
  <si>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</si>
  <si>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</si>
  <si>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</si>
  <si>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</si>
  <si>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</si>
  <si>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</si>
  <si>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</si>
  <si>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</si>
  <si>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</si>
  <si>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</si>
  <si>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</si>
  <si>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</si>
  <si>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</si>
  <si>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</si>
  <si>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</si>
  <si>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</si>
  <si>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</si>
  <si>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</si>
  <si>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</si>
  <si>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</si>
  <si>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</si>
  <si>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</si>
  <si>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</si>
  <si>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</si>
  <si>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</si>
  <si>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</si>
  <si>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</si>
  <si>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</si>
  <si>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</si>
  <si>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</si>
  <si>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</si>
  <si>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</si>
  <si>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</si>
  <si>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</si>
  <si>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</si>
  <si>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</si>
  <si>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</si>
  <si>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</si>
  <si>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</si>
  <si>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</si>
  <si>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</si>
  <si>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</si>
  <si>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</si>
  <si>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</si>
  <si>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</si>
  <si>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</si>
  <si>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</si>
  <si>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</si>
  <si>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</si>
  <si>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</si>
  <si>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</si>
  <si>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</si>
  <si>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</si>
  <si>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</si>
  <si>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</si>
  <si>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</si>
  <si>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</si>
  <si>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</si>
  <si>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</si>
  <si>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</si>
  <si>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</si>
  <si>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</si>
  <si>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</si>
  <si>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</si>
  <si>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</si>
  <si>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</si>
  <si>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</si>
  <si>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</si>
  <si>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</si>
  <si>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</si>
  <si>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</si>
  <si>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</si>
  <si>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</si>
  <si>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</si>
  <si>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</si>
  <si>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</si>
  <si>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</si>
  <si>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</si>
  <si>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</si>
  <si>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</si>
  <si>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</si>
  <si>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</si>
  <si>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</si>
  <si>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</si>
  <si>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</si>
  <si>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</si>
  <si>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</si>
  <si>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</si>
  <si>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</si>
  <si>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</si>
  <si>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</si>
  <si>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</si>
  <si>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</si>
  <si>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</si>
  <si>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</si>
  <si>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</si>
  <si>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</si>
  <si>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</si>
  <si>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</si>
  <si>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</si>
  <si>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</si>
  <si>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</si>
  <si>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</si>
  <si>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</si>
  <si>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</si>
  <si>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</si>
  <si>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</si>
  <si>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</si>
  <si>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</si>
  <si>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</si>
  <si>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</si>
  <si>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</si>
  <si>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</si>
  <si>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</si>
  <si>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</si>
  <si>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</si>
  <si>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</si>
  <si>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</si>
  <si>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</si>
  <si>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</si>
  <si>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</si>
  <si>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</si>
  <si>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</si>
  <si>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</si>
  <si>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</si>
  <si>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</si>
  <si>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</si>
  <si>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</si>
  <si>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</si>
  <si>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</si>
  <si>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</si>
  <si>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</si>
  <si>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</si>
  <si>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</si>
  <si>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</si>
  <si>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</si>
  <si>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</si>
  <si>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</si>
  <si>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</si>
  <si>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</si>
  <si>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</si>
  <si>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</si>
  <si>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</si>
  <si>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</si>
  <si>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</si>
  <si>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</si>
  <si>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</si>
  <si>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</si>
  <si>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</si>
  <si>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</si>
  <si>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</si>
  <si>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</si>
  <si>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</si>
  <si>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</si>
  <si>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</si>
  <si>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</si>
  <si>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</si>
  <si>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</si>
  <si>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</si>
  <si>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</si>
  <si>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</si>
  <si>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</si>
  <si>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</si>
  <si>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</si>
  <si>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</si>
  <si>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</si>
  <si>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</si>
  <si>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</si>
  <si>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</si>
  <si>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</si>
  <si>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</si>
  <si>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</si>
  <si>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</si>
  <si>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</si>
  <si>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</si>
  <si>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</si>
  <si>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</si>
  <si>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</si>
  <si>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</si>
  <si>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</si>
  <si>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</si>
  <si>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</si>
  <si>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</si>
  <si>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</si>
  <si>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</si>
  <si>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</si>
  <si>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</si>
  <si>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</si>
  <si>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</si>
  <si>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</si>
  <si>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</si>
  <si>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</si>
  <si>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</si>
  <si>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</si>
  <si>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</si>
  <si>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</si>
  <si>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</si>
  <si>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</si>
  <si>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</si>
  <si>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</si>
  <si>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</si>
  <si>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</si>
  <si>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</si>
  <si>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</si>
  <si>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</si>
  <si>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</si>
  <si>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</si>
  <si>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</si>
  <si>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</si>
  <si>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</si>
  <si>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</si>
  <si>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</si>
  <si>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</si>
  <si>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</si>
  <si>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</si>
  <si>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</si>
  <si>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</si>
  <si>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</si>
  <si>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</si>
  <si>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</si>
  <si>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</si>
  <si>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</si>
  <si>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</si>
  <si>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</si>
  <si>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</si>
  <si>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</si>
  <si>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</si>
  <si>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</si>
  <si>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</si>
  <si>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</si>
  <si>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</si>
  <si>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</si>
  <si>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</si>
  <si>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</si>
  <si>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</si>
  <si>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</si>
  <si>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</si>
  <si>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</si>
  <si>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</si>
  <si>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</si>
  <si>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</si>
  <si>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</si>
  <si>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</si>
  <si>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</si>
  <si>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</si>
  <si>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</si>
  <si>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</si>
  <si>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</si>
  <si>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</si>
  <si>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</si>
  <si>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</si>
  <si>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</si>
  <si>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</si>
  <si>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</si>
  <si>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</si>
  <si>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</si>
  <si>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</si>
  <si>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</si>
  <si>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</si>
  <si>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</si>
  <si>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</si>
  <si>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</si>
  <si>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</si>
  <si>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</si>
  <si>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</si>
  <si>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</si>
  <si>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</si>
  <si>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</si>
  <si>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</si>
  <si>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</si>
  <si>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</si>
  <si>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</si>
  <si>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</si>
  <si>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</si>
  <si>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</si>
  <si>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</si>
  <si>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</si>
  <si>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</si>
  <si>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</si>
  <si>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</si>
  <si>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</si>
  <si>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</si>
  <si>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</si>
  <si>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</si>
  <si>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</si>
  <si>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</si>
  <si>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</si>
  <si>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</si>
  <si>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</si>
  <si>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</si>
  <si>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</si>
  <si>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</si>
  <si>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</si>
  <si>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</si>
  <si>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</si>
  <si>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</si>
  <si>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</si>
  <si>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</si>
  <si>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</si>
  <si>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</si>
  <si>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</si>
  <si>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</si>
  <si>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</si>
  <si>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</si>
  <si>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</si>
  <si>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</si>
  <si>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</si>
  <si>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</si>
  <si>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</si>
  <si>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</si>
  <si>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</si>
  <si>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</si>
  <si>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</si>
  <si>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</si>
  <si>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</si>
  <si>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</si>
  <si>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</si>
  <si>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</si>
  <si>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</si>
  <si>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</si>
  <si>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</si>
  <si>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</si>
  <si>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</si>
  <si>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</si>
  <si>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</si>
  <si>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</si>
  <si>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</si>
  <si>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</si>
  <si>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</si>
  <si>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</si>
  <si>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</si>
  <si>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</si>
  <si>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</si>
  <si>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</si>
  <si>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</si>
  <si>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</si>
  <si>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</si>
  <si>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</si>
  <si>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</si>
  <si>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</si>
  <si>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</si>
  <si>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</si>
  <si>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</si>
  <si>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</si>
  <si>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</si>
  <si>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</si>
  <si>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</si>
  <si>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</si>
  <si>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</si>
  <si>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</si>
  <si>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</si>
  <si>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</si>
  <si>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</si>
  <si>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</si>
  <si>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</si>
  <si>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</si>
  <si>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</si>
  <si>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</si>
  <si>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</si>
  <si>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</si>
  <si>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</si>
  <si>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</si>
  <si>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</si>
  <si>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</si>
  <si>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</si>
  <si>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</si>
  <si>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</si>
  <si>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</si>
  <si>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</si>
  <si>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</si>
  <si>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</si>
  <si>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</si>
  <si>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</si>
  <si>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</si>
  <si>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</si>
  <si>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</si>
  <si>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</si>
  <si>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</si>
  <si>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</si>
  <si>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</si>
  <si>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</si>
  <si>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</si>
  <si>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</si>
  <si>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</si>
  <si>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</si>
  <si>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</si>
  <si>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</si>
  <si>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</si>
  <si>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</si>
  <si>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</si>
  <si>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</si>
  <si>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</si>
  <si>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</si>
  <si>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</si>
  <si>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</si>
  <si>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</si>
  <si>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</si>
  <si>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</si>
  <si>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</si>
  <si>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</si>
  <si>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</si>
  <si>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</si>
  <si>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</si>
  <si>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</si>
  <si>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</si>
  <si>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</si>
  <si>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</si>
  <si>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</si>
  <si>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</si>
  <si>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</si>
  <si>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</si>
  <si>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</si>
  <si>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</si>
  <si>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</si>
  <si>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</si>
  <si>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</si>
  <si>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</si>
  <si>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</si>
  <si>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</si>
  <si>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</si>
  <si>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</si>
  <si>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</si>
  <si>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</si>
  <si>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</si>
  <si>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</si>
  <si>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</si>
  <si>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</si>
  <si>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</si>
  <si>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</si>
  <si>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</si>
  <si>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</si>
  <si>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</si>
  <si>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</si>
  <si>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</si>
  <si>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</si>
  <si>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</si>
  <si>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</si>
  <si>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</si>
  <si>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</si>
  <si>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</si>
  <si>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</si>
  <si>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</si>
  <si>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</si>
  <si>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</si>
  <si>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</si>
  <si>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</si>
  <si>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</si>
  <si>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</si>
  <si>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</si>
  <si>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</si>
  <si>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</si>
  <si>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</si>
  <si>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</si>
  <si>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</si>
  <si>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</si>
  <si>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</si>
  <si>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</si>
  <si>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</si>
  <si>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</si>
  <si>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</si>
  <si>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</si>
  <si>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</si>
  <si>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</si>
  <si>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</si>
  <si>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</si>
  <si>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</si>
  <si>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</si>
  <si>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</si>
  <si>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</si>
  <si>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</si>
  <si>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</si>
  <si>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</si>
  <si>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</si>
  <si>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</si>
  <si>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</si>
  <si>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</si>
  <si>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</si>
  <si>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</si>
  <si>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</si>
  <si>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</si>
  <si>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</si>
  <si>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</si>
  <si>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</si>
  <si>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</si>
  <si>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</si>
  <si>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</si>
  <si>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</si>
  <si>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</si>
  <si>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</si>
  <si>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</si>
  <si>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</si>
  <si>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</si>
  <si>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</si>
  <si>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</si>
  <si>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</si>
  <si>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</si>
  <si>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</si>
  <si>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</si>
  <si>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</si>
  <si>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</si>
  <si>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</si>
  <si>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</si>
  <si>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</si>
  <si>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</si>
  <si>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</si>
  <si>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</si>
  <si>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</si>
  <si>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</si>
  <si>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</si>
  <si>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</si>
  <si>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</si>
  <si>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</si>
  <si>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</si>
  <si>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</si>
  <si>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</si>
  <si>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</si>
  <si>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</si>
  <si>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</si>
  <si>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</si>
  <si>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</si>
  <si>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</si>
  <si>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</si>
  <si>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</si>
  <si>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</si>
  <si>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</si>
  <si>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</si>
  <si>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</si>
  <si>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</si>
  <si>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</si>
  <si>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</si>
  <si>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</si>
  <si>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</si>
  <si>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</si>
  <si>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</si>
  <si>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</si>
  <si>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</si>
  <si>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</si>
  <si>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</si>
  <si>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</si>
  <si>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</si>
  <si>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</si>
  <si>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</si>
  <si>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</si>
  <si>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</si>
  <si>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</si>
  <si>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</si>
  <si>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</si>
  <si>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</si>
  <si>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</si>
  <si>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</si>
  <si>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</si>
  <si>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</si>
  <si>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</si>
  <si>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</si>
  <si>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</si>
  <si>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</si>
  <si>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</si>
  <si>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</si>
  <si>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</si>
  <si>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</si>
  <si>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</si>
  <si>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</si>
  <si>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</si>
  <si>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</si>
  <si>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</si>
  <si>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</si>
  <si>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</si>
  <si>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</si>
  <si>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</si>
  <si>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</si>
  <si>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</si>
  <si>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</si>
  <si>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</si>
  <si>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</si>
  <si>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</si>
  <si>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</si>
  <si>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</si>
  <si>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</si>
  <si>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</si>
  <si>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</si>
  <si>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</si>
  <si>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</si>
  <si>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</si>
  <si>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</si>
  <si>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</si>
  <si>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</si>
  <si>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</si>
  <si>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</si>
  <si>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</si>
  <si>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</si>
  <si>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</si>
  <si>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</si>
  <si>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</si>
  <si>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</si>
  <si>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</si>
  <si>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</si>
  <si>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</si>
  <si>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</si>
  <si>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</si>
  <si>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</si>
  <si>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</si>
  <si>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</si>
  <si>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</si>
  <si>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</si>
  <si>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</si>
  <si>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</si>
  <si>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</si>
  <si>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</si>
  <si>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</si>
  <si>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</si>
  <si>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</si>
  <si>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</si>
  <si>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</si>
  <si>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</si>
  <si>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</si>
  <si>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</si>
  <si>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</si>
  <si>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</si>
  <si>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</si>
  <si>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</si>
  <si>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</si>
  <si>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</si>
  <si>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</si>
  <si>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</si>
  <si>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</si>
  <si>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</si>
  <si>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</si>
  <si>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</si>
  <si>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</si>
  <si>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</si>
  <si>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</si>
  <si>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</si>
  <si>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</si>
  <si>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</si>
  <si>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</si>
  <si>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</si>
  <si>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</si>
  <si>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</si>
  <si>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</si>
  <si>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</si>
  <si>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</si>
  <si>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</si>
  <si>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</si>
  <si>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</si>
  <si>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</si>
  <si>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</si>
  <si>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</si>
  <si>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</si>
  <si>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</si>
  <si>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</si>
  <si>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</si>
  <si>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</si>
  <si>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</si>
  <si>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</si>
  <si>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</si>
  <si>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</si>
  <si>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</si>
  <si>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</si>
  <si>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</si>
  <si>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</si>
  <si>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</si>
  <si>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</si>
  <si>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</si>
  <si>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</si>
  <si>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</si>
  <si>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</si>
  <si>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</si>
  <si>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</si>
  <si>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</si>
  <si>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</si>
  <si>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</si>
  <si>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</si>
  <si>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</si>
  <si>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</si>
  <si>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</si>
  <si>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</si>
  <si>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</si>
  <si>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</si>
  <si>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</si>
  <si>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</si>
  <si>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</si>
  <si>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</si>
  <si>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</si>
  <si>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</si>
  <si>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</si>
  <si>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</si>
  <si>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</si>
  <si>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</si>
  <si>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</si>
  <si>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</si>
  <si>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</si>
  <si>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</si>
  <si>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</si>
  <si>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</si>
  <si>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</si>
  <si>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</si>
  <si>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</si>
  <si>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</si>
  <si>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</si>
  <si>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</si>
  <si>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</si>
  <si>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</si>
  <si>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</si>
  <si>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</si>
  <si>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</si>
  <si>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</si>
  <si>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</si>
  <si>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</si>
  <si>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</si>
  <si>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</si>
  <si>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</si>
  <si>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</si>
  <si>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</si>
  <si>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</si>
  <si>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</si>
  <si>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</si>
  <si>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</si>
  <si>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</si>
  <si>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</si>
  <si>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</si>
  <si>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</si>
  <si>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</si>
  <si>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</si>
  <si>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</si>
  <si>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</si>
  <si>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</si>
  <si>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</si>
  <si>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</si>
  <si>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</si>
  <si>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</si>
  <si>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</si>
  <si>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</si>
  <si>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</si>
  <si>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</si>
  <si>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</si>
  <si>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</si>
  <si>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</si>
  <si>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</si>
  <si>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</si>
  <si>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</si>
  <si>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</si>
  <si>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</si>
  <si>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</si>
  <si>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</si>
  <si>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</si>
  <si>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</si>
  <si>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</si>
  <si>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</si>
  <si>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</si>
  <si>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</si>
  <si>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</si>
  <si>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</si>
  <si>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</si>
  <si>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</si>
  <si>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</si>
  <si>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</si>
  <si>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</si>
  <si>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</si>
  <si>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</si>
  <si>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</si>
  <si>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</si>
  <si>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</si>
  <si>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</si>
  <si>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</si>
  <si>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</si>
  <si>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</si>
  <si>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</si>
  <si>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</si>
  <si>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</si>
  <si>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</si>
  <si>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</si>
  <si>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</si>
  <si>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</si>
  <si>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</si>
  <si>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</si>
  <si>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</si>
  <si>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</si>
  <si>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</si>
  <si>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</si>
  <si>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</si>
  <si>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</si>
  <si>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</si>
  <si>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</si>
  <si>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</si>
  <si>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</si>
  <si>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</si>
  <si>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</si>
  <si>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</si>
  <si>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</si>
  <si>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</si>
  <si>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</si>
  <si>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</si>
  <si>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</si>
  <si>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</si>
  <si>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</si>
  <si>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</si>
  <si>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</si>
  <si>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</si>
  <si>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</si>
  <si>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</si>
  <si>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</si>
  <si>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</si>
  <si>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</si>
  <si>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</si>
  <si>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</si>
  <si>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</si>
  <si>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</si>
  <si>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</si>
  <si>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</si>
  <si>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</si>
  <si>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</si>
  <si>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</si>
  <si>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</si>
  <si>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</si>
  <si>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</si>
  <si>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</si>
  <si>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</si>
  <si>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</si>
  <si>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</si>
  <si>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</si>
  <si>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</si>
  <si>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</si>
  <si>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</si>
  <si>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</si>
  <si>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</si>
  <si>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</si>
  <si>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</si>
  <si>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</si>
  <si>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</si>
  <si>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</si>
  <si>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</si>
  <si>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</si>
  <si>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</si>
  <si>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</si>
  <si>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</si>
  <si>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</si>
  <si>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</si>
  <si>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</si>
  <si>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</si>
  <si>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</si>
  <si>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</si>
  <si>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</si>
  <si>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</si>
  <si>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</si>
  <si>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</si>
  <si>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</si>
  <si>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</si>
  <si>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</si>
  <si>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</si>
  <si>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</si>
  <si>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</si>
  <si>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</si>
  <si>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</si>
  <si>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</si>
  <si>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</si>
  <si>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</si>
  <si>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</si>
  <si>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</si>
  <si>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</si>
  <si>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</si>
  <si>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</si>
  <si>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</si>
  <si>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</si>
  <si>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</si>
  <si>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</si>
  <si>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</si>
  <si>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</si>
  <si>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</si>
  <si>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</si>
  <si>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</si>
  <si>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</si>
  <si>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</si>
  <si>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</si>
  <si>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</si>
  <si>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</si>
  <si>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</si>
  <si>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</si>
  <si>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</si>
  <si>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</si>
  <si>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</si>
  <si>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</si>
  <si>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</si>
  <si>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</si>
  <si>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</si>
  <si>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</si>
  <si>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</si>
  <si>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</si>
  <si>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</si>
  <si>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</si>
  <si>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</si>
  <si>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</si>
  <si>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</si>
  <si>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</si>
  <si>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</si>
  <si>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</si>
  <si>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</si>
  <si>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</si>
  <si>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</si>
  <si>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</si>
  <si>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</si>
  <si>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</si>
  <si>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</si>
  <si>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</si>
  <si>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</si>
  <si>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</si>
  <si>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</si>
  <si>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</si>
  <si>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</si>
  <si>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</si>
  <si>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</si>
  <si>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</si>
  <si>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</si>
  <si>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</si>
  <si>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</si>
  <si>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</si>
  <si>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</si>
  <si>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</si>
  <si>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</si>
  <si>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</si>
  <si>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</si>
  <si>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</si>
  <si>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</si>
  <si>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</si>
  <si>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</si>
  <si>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</si>
  <si>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</si>
  <si>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</si>
  <si>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</si>
  <si>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</si>
  <si>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</si>
  <si>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</si>
  <si>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</si>
  <si>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</si>
  <si>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</si>
  <si>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</si>
  <si>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</si>
  <si>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</si>
  <si>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</si>
  <si>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</si>
  <si>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</si>
  <si>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</si>
  <si>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</si>
  <si>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</si>
  <si>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</si>
  <si>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</si>
  <si>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</si>
  <si>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</si>
  <si>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</si>
  <si>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</si>
  <si>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</si>
  <si>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</si>
  <si>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</si>
  <si>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</si>
  <si>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</si>
  <si>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</si>
  <si>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</si>
  <si>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</si>
  <si>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</si>
  <si>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</si>
  <si>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</si>
  <si>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</si>
  <si>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</si>
  <si>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</si>
  <si>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</si>
  <si>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</si>
  <si>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</si>
  <si>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</si>
  <si>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</si>
  <si>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</si>
  <si>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</si>
  <si>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</si>
  <si>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</si>
  <si>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</si>
  <si>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</si>
  <si>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</si>
  <si>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</si>
  <si>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</si>
  <si>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</si>
  <si>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</si>
  <si>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</si>
  <si>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</si>
  <si>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</si>
  <si>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</si>
  <si>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</si>
  <si>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</si>
  <si>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</si>
  <si>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</si>
  <si>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</si>
  <si>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</si>
  <si>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</si>
  <si>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</si>
  <si>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</si>
  <si>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</si>
  <si>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</si>
  <si>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</si>
  <si>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</si>
  <si>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</si>
  <si>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</si>
  <si>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</si>
  <si>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</si>
  <si>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</si>
  <si>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</si>
  <si>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</si>
  <si>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</si>
  <si>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</si>
  <si>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</si>
  <si>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</si>
  <si>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</si>
  <si>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</si>
  <si>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</si>
  <si>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</si>
  <si>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</si>
  <si>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</si>
  <si>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</si>
  <si>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</si>
  <si>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</si>
  <si>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</si>
  <si>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</si>
  <si>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</si>
  <si>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</si>
  <si>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</si>
  <si>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</si>
  <si>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</si>
  <si>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</si>
  <si>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</si>
  <si>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</si>
  <si>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</si>
  <si>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</si>
  <si>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</si>
  <si>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</si>
  <si>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</si>
  <si>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</si>
  <si>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</si>
  <si>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</si>
  <si>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</si>
  <si>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</si>
  <si>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</si>
  <si>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</si>
  <si>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</si>
  <si>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</si>
  <si>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</si>
  <si>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</si>
  <si>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</si>
  <si>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</si>
  <si>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</si>
  <si>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</si>
  <si>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</si>
  <si>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</si>
  <si>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</si>
  <si>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</si>
  <si>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</si>
  <si>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</si>
  <si>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</si>
  <si>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</si>
  <si>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</si>
  <si>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</si>
  <si>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</si>
  <si>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</si>
  <si>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</si>
  <si>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</si>
  <si>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</si>
  <si>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</si>
  <si>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</si>
  <si>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</si>
  <si>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</si>
  <si>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</si>
  <si>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</si>
  <si>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</si>
  <si>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</si>
  <si>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</si>
  <si>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</si>
  <si>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</si>
  <si>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</si>
  <si>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</si>
  <si>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</si>
  <si>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</si>
  <si>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</si>
  <si>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</si>
  <si>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</si>
  <si>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</si>
  <si>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</si>
  <si>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</si>
  <si>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</si>
  <si>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</si>
  <si>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</si>
  <si>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</si>
  <si>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</si>
  <si>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</si>
  <si>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</si>
  <si>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</si>
  <si>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</si>
  <si>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</si>
  <si>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</si>
  <si>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</si>
  <si>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</si>
  <si>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</si>
  <si>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</si>
  <si>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</si>
  <si>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</si>
  <si>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</si>
  <si>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</si>
  <si>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</si>
  <si>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</si>
  <si>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</si>
  <si>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</si>
  <si>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</si>
  <si>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</si>
  <si>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</si>
  <si>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</si>
  <si>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</si>
  <si>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</si>
  <si>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</si>
  <si>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</si>
  <si>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</si>
  <si>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</si>
  <si>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</si>
  <si>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</si>
  <si>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</si>
  <si>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</si>
  <si>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</si>
  <si>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</si>
  <si>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</si>
  <si>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</si>
  <si>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</si>
  <si>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</si>
  <si>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</si>
  <si>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</si>
  <si>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</si>
  <si>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</si>
  <si>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</si>
  <si>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</si>
  <si>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</si>
  <si>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</si>
  <si>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</si>
  <si>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</si>
  <si>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</si>
  <si>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</si>
  <si>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</si>
  <si>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</si>
  <si>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</si>
  <si>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</si>
  <si>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</si>
  <si>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</si>
  <si>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</si>
  <si>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</si>
  <si>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</si>
  <si>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</si>
  <si>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</si>
  <si>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</si>
  <si>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</si>
  <si>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</si>
  <si>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</si>
  <si>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</si>
  <si>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</si>
  <si>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</si>
  <si>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</si>
  <si>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</si>
  <si>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</si>
  <si>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</si>
  <si>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</si>
  <si>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</si>
  <si>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</si>
  <si>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</si>
  <si>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</si>
  <si>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</si>
  <si>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</si>
  <si>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</si>
  <si>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</si>
  <si>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</si>
  <si>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</si>
  <si>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</si>
  <si>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</si>
  <si>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</si>
  <si>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</si>
  <si>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</si>
  <si>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</si>
  <si>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</si>
  <si>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</si>
  <si>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</si>
  <si>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</si>
  <si>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</si>
  <si>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</si>
  <si>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</si>
  <si>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</si>
  <si>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</si>
  <si>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</si>
  <si>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</si>
  <si>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</si>
  <si>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</si>
  <si>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</si>
  <si>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</si>
  <si>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</si>
  <si>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</si>
  <si>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</si>
  <si>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</si>
  <si>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</si>
  <si>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</si>
  <si>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</si>
  <si>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</si>
  <si>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</si>
  <si>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</si>
  <si>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</si>
  <si>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</si>
  <si>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</si>
  <si>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</si>
  <si>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</si>
  <si>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</si>
  <si>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</si>
  <si>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</si>
  <si>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</si>
  <si>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</si>
  <si>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</si>
  <si>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</si>
  <si>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</si>
  <si>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</si>
  <si>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</si>
  <si>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</si>
  <si>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</si>
  <si>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</si>
  <si>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</si>
  <si>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</si>
  <si>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</si>
  <si>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</si>
  <si>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</si>
  <si>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</si>
  <si>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</si>
  <si>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</si>
  <si>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</si>
  <si>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</si>
  <si>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</si>
  <si>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</si>
  <si>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</si>
  <si>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</si>
  <si>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</si>
  <si>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</si>
  <si>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</si>
  <si>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</si>
  <si>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</si>
  <si>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</si>
  <si>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</si>
  <si>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</si>
  <si>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</si>
  <si>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</si>
  <si>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</si>
  <si>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</si>
  <si>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</si>
  <si>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</si>
  <si>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</si>
  <si>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</si>
  <si>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</si>
  <si>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</si>
  <si>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</si>
  <si>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</si>
  <si>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</si>
  <si>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</si>
  <si>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</si>
  <si>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</si>
  <si>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</si>
  <si>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</si>
  <si>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</si>
  <si>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</si>
  <si>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</si>
  <si>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</si>
  <si>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</si>
  <si>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</si>
  <si>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</si>
  <si>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</si>
  <si>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</si>
  <si>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</si>
  <si>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</si>
  <si>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</si>
  <si>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</si>
  <si>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</si>
  <si>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</si>
  <si>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</si>
  <si>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</si>
  <si>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</si>
  <si>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</si>
  <si>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</si>
  <si>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</si>
  <si>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</si>
  <si>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</si>
  <si>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</si>
  <si>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</si>
  <si>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</si>
  <si>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</si>
  <si>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</si>
  <si>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</si>
  <si>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</si>
  <si>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</si>
  <si>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</si>
  <si>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</si>
  <si>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</si>
  <si>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</si>
  <si>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</si>
  <si>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</si>
  <si>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</si>
  <si>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</si>
  <si>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</si>
  <si>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</si>
  <si>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</si>
  <si>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</si>
  <si>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</si>
  <si>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</si>
  <si>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</si>
  <si>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</si>
  <si>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</si>
  <si>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</si>
  <si>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</si>
  <si>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</si>
  <si>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</si>
  <si>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</si>
  <si>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</si>
  <si>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</si>
  <si>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</si>
  <si>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</si>
  <si>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</si>
  <si>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</si>
  <si>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</si>
  <si>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</si>
  <si>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</si>
  <si>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</si>
  <si>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</si>
  <si>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</si>
  <si>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</si>
  <si>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</si>
  <si>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</si>
  <si>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</si>
  <si>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</si>
  <si>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</si>
  <si>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</si>
  <si>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</si>
  <si>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</si>
  <si>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</si>
  <si>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</si>
  <si>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</si>
  <si>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</si>
  <si>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</si>
  <si>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</si>
  <si>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</si>
  <si>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</si>
  <si>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</si>
  <si>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</si>
  <si>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</si>
  <si>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</si>
  <si>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</si>
  <si>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</si>
  <si>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</si>
  <si>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</si>
  <si>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</si>
  <si>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</si>
  <si>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</si>
  <si>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</si>
  <si>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</si>
  <si>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</si>
  <si>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</si>
  <si>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</si>
  <si>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</si>
  <si>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</si>
  <si>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</si>
  <si>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</si>
  <si>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</si>
  <si>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</si>
  <si>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</si>
  <si>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</si>
  <si>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</si>
  <si>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</si>
  <si>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</si>
  <si>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</si>
  <si>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</si>
  <si>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</si>
  <si>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</si>
  <si>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</si>
  <si>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</si>
  <si>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</si>
  <si>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</si>
  <si>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</si>
  <si>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</si>
  <si>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</si>
  <si>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</si>
  <si>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</si>
  <si>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</si>
  <si>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</si>
  <si>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</si>
  <si>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</si>
  <si>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</si>
  <si>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</si>
  <si>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</si>
  <si>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</si>
  <si>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</si>
  <si>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</si>
  <si>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</si>
  <si>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</si>
  <si>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</si>
  <si>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</si>
  <si>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</si>
  <si>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</si>
  <si>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</si>
  <si>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</si>
  <si>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</si>
  <si>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</si>
  <si>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</si>
  <si>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</si>
  <si>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</si>
  <si>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</si>
  <si>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</si>
  <si>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</si>
  <si>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</si>
  <si>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</si>
  <si>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</si>
  <si>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</si>
  <si>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</si>
  <si>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</si>
  <si>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</si>
  <si>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</si>
  <si>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</si>
  <si>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</si>
  <si>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</si>
  <si>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</si>
  <si>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</si>
  <si>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</si>
  <si>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</si>
  <si>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</si>
  <si>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</si>
  <si>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</si>
  <si>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</si>
  <si>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</si>
  <si>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</si>
  <si>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</si>
  <si>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</si>
  <si>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</si>
  <si>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</si>
  <si>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</si>
  <si>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</si>
  <si>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</si>
  <si>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</si>
  <si>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</si>
  <si>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</si>
  <si>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</si>
  <si>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</si>
  <si>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</si>
  <si>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</si>
  <si>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</si>
  <si>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</si>
  <si>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</si>
  <si>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</si>
  <si>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</si>
  <si>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</si>
  <si>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</si>
  <si>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</si>
  <si>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</si>
  <si>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</si>
  <si>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</si>
  <si>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</si>
  <si>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</si>
  <si>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</si>
  <si>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</si>
  <si>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</si>
  <si>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</si>
  <si>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</si>
  <si>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</si>
  <si>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</si>
  <si>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</si>
  <si>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</si>
  <si>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</si>
  <si>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</si>
  <si>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</si>
  <si>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</si>
  <si>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</si>
  <si>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</si>
  <si>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</si>
  <si>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</si>
  <si>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</si>
  <si>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</si>
  <si>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</si>
  <si>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</si>
  <si>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</si>
  <si>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</si>
  <si>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</si>
  <si>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</si>
  <si>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</si>
  <si>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</si>
  <si>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</si>
  <si>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</si>
  <si>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</si>
  <si>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</si>
  <si>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</si>
  <si>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</si>
  <si>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</si>
  <si>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</si>
  <si>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</si>
  <si>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</si>
  <si>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</si>
  <si>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</si>
  <si>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</si>
  <si>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</si>
  <si>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</si>
  <si>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</si>
  <si>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</si>
  <si>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</si>
  <si>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</si>
  <si>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</si>
  <si>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</si>
  <si>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</si>
  <si>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</si>
  <si>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</si>
  <si>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</si>
  <si>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</si>
  <si>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</si>
  <si>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</si>
  <si>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</si>
  <si>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</si>
  <si>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</si>
  <si>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</si>
  <si>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</si>
  <si>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</si>
  <si>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</si>
  <si>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</si>
  <si>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</si>
  <si>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</si>
  <si>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</si>
  <si>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</si>
  <si>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</si>
  <si>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</si>
  <si>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</si>
  <si>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</si>
  <si>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</si>
  <si>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</si>
  <si>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</si>
  <si>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</si>
  <si>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</si>
  <si>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</si>
  <si>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</si>
  <si>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</si>
  <si>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</si>
  <si>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</si>
  <si>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</si>
  <si>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</si>
  <si>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</si>
  <si>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</si>
  <si>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</si>
  <si>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</si>
  <si>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</si>
  <si>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</si>
  <si>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</si>
  <si>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</si>
  <si>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</si>
  <si>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</si>
  <si>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</si>
  <si>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</si>
  <si>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</si>
  <si>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</si>
  <si>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</si>
  <si>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</si>
  <si>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</si>
  <si>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</si>
  <si>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</si>
  <si>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</si>
  <si>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</si>
  <si>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</si>
  <si>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</si>
  <si>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</si>
  <si>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</si>
  <si>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</si>
  <si>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</si>
  <si>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</si>
  <si>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</si>
  <si>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</si>
  <si>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</si>
  <si>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</si>
  <si>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</si>
  <si>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</si>
  <si>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</si>
  <si>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</si>
  <si>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</si>
  <si>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</si>
  <si>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</si>
  <si>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</si>
  <si>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</si>
  <si>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</si>
  <si>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</si>
  <si>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</si>
  <si>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</si>
  <si>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</si>
  <si>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</si>
  <si>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</si>
  <si>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</si>
  <si>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</si>
  <si>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</si>
  <si>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</si>
  <si>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</si>
  <si>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</si>
  <si>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</si>
  <si>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</si>
  <si>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</si>
  <si>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</si>
  <si>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</si>
  <si>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</si>
  <si>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</si>
  <si>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</si>
  <si>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</si>
  <si>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</si>
  <si>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</si>
  <si>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</si>
  <si>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</si>
  <si>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</si>
  <si>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</si>
  <si>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</si>
  <si>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</si>
  <si>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</si>
  <si>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</si>
  <si>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</si>
  <si>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</si>
  <si>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</si>
  <si>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</si>
  <si>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</si>
  <si>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</si>
  <si>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</si>
  <si>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</si>
  <si>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</si>
  <si>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</si>
  <si>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</si>
  <si>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</si>
  <si>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</si>
  <si>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</si>
  <si>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</si>
  <si>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</si>
  <si>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</si>
  <si>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</si>
  <si>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</si>
  <si>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</si>
  <si>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</si>
  <si>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</si>
  <si>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</si>
  <si>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</si>
  <si>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</si>
  <si>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</si>
  <si>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</si>
  <si>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</si>
  <si>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</si>
  <si>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</si>
  <si>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</si>
  <si>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</si>
  <si>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</si>
  <si>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</si>
  <si>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</si>
  <si>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</si>
  <si>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</si>
  <si>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</si>
  <si>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</si>
  <si>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</si>
  <si>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</si>
  <si>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</si>
  <si>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</si>
  <si>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</si>
  <si>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</si>
  <si>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</si>
  <si>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</si>
  <si>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</si>
  <si>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</si>
  <si>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</si>
  <si>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</si>
  <si>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</si>
  <si>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</si>
  <si>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</si>
  <si>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</si>
  <si>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</si>
  <si>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</si>
  <si>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</si>
  <si>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</si>
  <si>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</si>
  <si>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</si>
  <si>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</si>
  <si>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</si>
  <si>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</si>
  <si>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</si>
  <si>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</si>
  <si>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</si>
  <si>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</si>
  <si>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</si>
  <si>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</si>
  <si>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</si>
  <si>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</si>
  <si>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</si>
  <si>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</si>
  <si>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</si>
  <si>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</si>
  <si>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</si>
  <si>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</si>
  <si>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</si>
  <si>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</si>
  <si>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</si>
  <si>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</si>
  <si>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</si>
  <si>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</si>
  <si>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</si>
  <si>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</si>
  <si>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</si>
  <si>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</si>
  <si>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</si>
  <si>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</si>
  <si>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</si>
  <si>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</si>
  <si>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</si>
  <si>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</si>
  <si>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</si>
  <si>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</si>
  <si>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</si>
  <si>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</si>
  <si>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</si>
  <si>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</si>
  <si>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</si>
  <si>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</si>
  <si>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</si>
  <si>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</si>
  <si>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</si>
  <si>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</si>
  <si>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</si>
  <si>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</si>
  <si>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</si>
  <si>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</si>
  <si>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</si>
  <si>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</si>
  <si>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</si>
  <si>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</si>
  <si>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</si>
  <si>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</si>
  <si>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</si>
  <si>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</si>
  <si>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</si>
  <si>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</si>
  <si>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</si>
  <si>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</si>
  <si>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</si>
  <si>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</si>
  <si>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</si>
  <si>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</si>
  <si>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</si>
  <si>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</si>
  <si>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</si>
  <si>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</si>
  <si>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</si>
  <si>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</si>
  <si>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</si>
  <si>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</si>
  <si>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</si>
  <si>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</si>
  <si>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</si>
  <si>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</si>
  <si>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</si>
  <si>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</si>
  <si>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</si>
  <si>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</si>
  <si>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</si>
  <si>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</si>
  <si>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</si>
  <si>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</si>
  <si>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</si>
  <si>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</si>
  <si>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</si>
  <si>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</si>
  <si>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</si>
  <si>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</si>
  <si>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</si>
  <si>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</si>
  <si>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</si>
  <si>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</si>
  <si>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</si>
  <si>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</si>
  <si>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</si>
  <si>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</si>
  <si>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</si>
  <si>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</si>
  <si>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</si>
  <si>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</si>
  <si>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</si>
  <si>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</si>
  <si>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</si>
  <si>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</si>
  <si>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</si>
  <si>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</si>
  <si>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</si>
  <si>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</si>
  <si>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</si>
  <si>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</si>
  <si>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</si>
  <si>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</si>
  <si>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</si>
  <si>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</si>
  <si>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</si>
  <si>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</si>
  <si>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</si>
  <si>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</si>
  <si>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</si>
  <si>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</si>
  <si>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</si>
  <si>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</si>
  <si>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</si>
  <si>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</si>
  <si>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</si>
  <si>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</si>
  <si>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</si>
  <si>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</si>
  <si>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</si>
  <si>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</si>
  <si>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</si>
  <si>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</si>
  <si>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</si>
  <si>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</si>
  <si>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</si>
  <si>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</si>
  <si>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</si>
  <si>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</si>
  <si>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</si>
  <si>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</si>
  <si>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</si>
  <si>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</si>
  <si>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</si>
  <si>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</si>
  <si>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</si>
  <si>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</si>
  <si>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</si>
  <si>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</si>
  <si>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</si>
  <si>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</si>
  <si>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</si>
  <si>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</si>
  <si>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</si>
  <si>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</si>
  <si>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</si>
  <si>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</si>
  <si>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</si>
  <si>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</si>
  <si>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</si>
  <si>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</si>
  <si>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</si>
  <si>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</si>
  <si>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</si>
  <si>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</si>
  <si>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</si>
  <si>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</si>
  <si>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</si>
  <si>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</si>
  <si>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</si>
  <si>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</si>
  <si>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</si>
  <si>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</si>
  <si>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</si>
  <si>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</si>
  <si>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</si>
  <si>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</si>
  <si>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</si>
  <si>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</si>
  <si>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</si>
  <si>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</si>
  <si>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</si>
  <si>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</si>
  <si>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</si>
  <si>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</si>
  <si>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</si>
  <si>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</si>
  <si>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</si>
  <si>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</si>
  <si>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</si>
  <si>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</si>
  <si>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</si>
  <si>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</si>
  <si>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</si>
  <si>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</si>
  <si>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</si>
  <si>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</si>
  <si>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</si>
  <si>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</si>
  <si>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</si>
  <si>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</si>
  <si>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</si>
  <si>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</si>
  <si>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</si>
  <si>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</si>
  <si>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</si>
  <si>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</si>
  <si>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</si>
  <si>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</si>
  <si>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</si>
  <si>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</si>
  <si>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</si>
  <si>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</si>
  <si>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</si>
  <si>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</si>
  <si>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</si>
  <si>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</si>
  <si>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</si>
  <si>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</si>
  <si>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</si>
  <si>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</si>
  <si>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</si>
  <si>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</si>
  <si>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</si>
  <si>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</si>
  <si>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</si>
  <si>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</si>
  <si>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</si>
  <si>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</si>
  <si>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</si>
  <si>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</si>
  <si>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</si>
  <si>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</si>
  <si>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</si>
  <si>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</si>
  <si>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</si>
  <si>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</si>
  <si>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</si>
  <si>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</si>
  <si>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</si>
  <si>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</si>
  <si>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</si>
  <si>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</si>
  <si>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</si>
  <si>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</si>
  <si>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</si>
  <si>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</si>
  <si>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</si>
  <si>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</si>
  <si>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</si>
  <si>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</si>
  <si>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</si>
  <si>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</si>
  <si>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</si>
  <si>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</si>
  <si>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</si>
  <si>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</si>
  <si>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</si>
  <si>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</si>
  <si>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</si>
  <si>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</si>
  <si>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</si>
  <si>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</si>
  <si>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</si>
  <si>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</si>
  <si>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</si>
  <si>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</si>
  <si>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</si>
  <si>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</si>
  <si>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</si>
  <si>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</si>
  <si>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</si>
  <si>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</si>
  <si>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</si>
  <si>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</si>
  <si>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</si>
  <si>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</si>
  <si>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</si>
  <si>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</si>
  <si>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</si>
  <si>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</si>
  <si>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</si>
  <si>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</si>
  <si>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</si>
  <si>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</si>
  <si>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</si>
  <si>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</si>
  <si>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</si>
  <si>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</si>
  <si>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</si>
  <si>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</si>
  <si>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</si>
  <si>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</si>
  <si>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</si>
  <si>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</si>
  <si>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</si>
  <si>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</si>
  <si>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</si>
  <si>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</si>
  <si>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</si>
  <si>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</si>
  <si>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</si>
  <si>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</si>
  <si>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</si>
  <si>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</si>
  <si>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</si>
  <si>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</si>
  <si>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</si>
  <si>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</si>
  <si>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</si>
  <si>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</si>
  <si>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</si>
  <si>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</si>
  <si>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</si>
  <si>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</si>
  <si>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</si>
  <si>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</si>
  <si>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</si>
  <si>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</si>
  <si>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</si>
  <si>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</si>
  <si>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</si>
  <si>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</si>
  <si>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</si>
  <si>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</si>
  <si>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</si>
  <si>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</si>
  <si>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</si>
  <si>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</si>
  <si>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</si>
  <si>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</si>
  <si>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</si>
  <si>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</si>
  <si>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</si>
  <si>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</si>
  <si>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</si>
  <si>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</si>
  <si>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</si>
  <si>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</si>
  <si>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</si>
  <si>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</si>
  <si>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</si>
  <si>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</si>
  <si>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</si>
  <si>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</si>
  <si>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</si>
  <si>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</si>
  <si>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</si>
  <si>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</si>
  <si>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</si>
  <si>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</si>
  <si>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</si>
  <si>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</si>
  <si>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</si>
  <si>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</si>
  <si>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</si>
  <si>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</si>
  <si>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</si>
  <si>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</si>
  <si>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</si>
  <si>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</si>
  <si>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</si>
  <si>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</si>
  <si>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</si>
  <si>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</si>
  <si>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</si>
  <si>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</si>
  <si>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</si>
  <si>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</si>
  <si>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</si>
  <si>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</si>
  <si>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</si>
  <si>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</si>
  <si>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</si>
  <si>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</si>
  <si>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</si>
  <si>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</si>
  <si>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</si>
  <si>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</si>
  <si>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</si>
  <si>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</si>
  <si>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</si>
  <si>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</si>
  <si>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</si>
  <si>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</si>
  <si>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</si>
  <si>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</si>
  <si>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</si>
  <si>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</si>
  <si>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</si>
  <si>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</si>
  <si>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</si>
  <si>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</si>
  <si>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</si>
  <si>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</si>
  <si>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</si>
  <si>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</si>
  <si>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</si>
  <si>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</si>
  <si>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</si>
  <si>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</si>
  <si>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</si>
  <si>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</si>
  <si>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</si>
  <si>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</si>
  <si>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</si>
  <si>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</si>
  <si>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</si>
  <si>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</si>
  <si>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</si>
  <si>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</si>
  <si>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</si>
  <si>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</si>
  <si>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</si>
  <si>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</si>
  <si>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</si>
  <si>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</si>
  <si>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</si>
  <si>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</si>
  <si>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</si>
  <si>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</si>
  <si>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</si>
  <si>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</si>
  <si>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</si>
  <si>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</si>
  <si>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</si>
  <si>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</si>
  <si>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</si>
  <si>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</si>
  <si>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</si>
  <si>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</si>
  <si>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</si>
  <si>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</si>
  <si>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</si>
  <si>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</si>
  <si>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</si>
  <si>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</si>
  <si>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</si>
  <si>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</si>
  <si>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</si>
  <si>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</si>
  <si>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</si>
  <si>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</si>
  <si>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</si>
  <si>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</si>
  <si>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</si>
  <si>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</si>
  <si>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</si>
  <si>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</si>
  <si>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</si>
  <si>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</si>
  <si>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</si>
  <si>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</si>
  <si>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</si>
  <si>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</si>
  <si>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</si>
  <si>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</si>
  <si>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</si>
  <si>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</si>
  <si>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</si>
  <si>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</si>
  <si>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</si>
  <si>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</si>
  <si>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</si>
  <si>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</si>
  <si>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</si>
  <si>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</si>
  <si>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</si>
  <si>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</si>
  <si>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</si>
  <si>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</si>
  <si>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</si>
  <si>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</si>
  <si>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</si>
  <si>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</si>
  <si>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</si>
  <si>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</si>
  <si>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</si>
  <si>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</si>
  <si>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</si>
  <si>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</si>
  <si>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</si>
  <si>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</si>
  <si>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</si>
  <si>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</si>
  <si>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</si>
  <si>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</si>
  <si>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</si>
  <si>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</si>
  <si>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</si>
  <si>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</si>
  <si>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</si>
  <si>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</si>
  <si>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</si>
  <si>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</si>
  <si>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</si>
  <si>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</si>
  <si>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</si>
  <si>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</si>
  <si>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</si>
  <si>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</si>
  <si>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</si>
  <si>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</si>
  <si>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</si>
  <si>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</si>
  <si>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</si>
  <si>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</si>
  <si>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</si>
  <si>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</si>
  <si>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</si>
  <si>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</si>
  <si>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</si>
  <si>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</si>
  <si>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</si>
  <si>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</si>
  <si>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</si>
  <si>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</si>
  <si>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</si>
  <si>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</si>
  <si>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</si>
  <si>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</si>
  <si>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</si>
  <si>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</si>
  <si>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</si>
  <si>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</si>
  <si>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</si>
  <si>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</si>
  <si>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</si>
  <si>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</si>
  <si>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</si>
  <si>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</si>
  <si>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</si>
  <si>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</si>
  <si>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</si>
  <si>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</si>
  <si>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</si>
  <si>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</si>
  <si>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</si>
  <si>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</si>
  <si>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</si>
  <si>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</si>
  <si>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</si>
  <si>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</si>
  <si>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</si>
  <si>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</si>
  <si>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</si>
  <si>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</si>
  <si>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</si>
  <si>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</si>
  <si>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</si>
  <si>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</si>
  <si>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</si>
  <si>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</si>
  <si>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</si>
  <si>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</si>
  <si>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</si>
  <si>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</si>
  <si>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</si>
  <si>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</si>
  <si>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</si>
  <si>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</si>
  <si>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</si>
  <si>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</si>
  <si>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</si>
  <si>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</si>
  <si>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</si>
  <si>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</si>
  <si>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</si>
  <si>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</si>
  <si>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</si>
  <si>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</si>
  <si>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</si>
  <si>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</si>
  <si>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</si>
  <si>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</si>
  <si>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</si>
  <si>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</si>
  <si>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</si>
  <si>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</si>
  <si>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</si>
  <si>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</si>
  <si>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</si>
  <si>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</si>
  <si>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</si>
  <si>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</si>
  <si>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</si>
  <si>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</si>
  <si>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</si>
  <si>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</si>
  <si>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</si>
  <si>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</si>
  <si>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</si>
  <si>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</si>
  <si>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</si>
  <si>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</si>
  <si>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</si>
  <si>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</si>
  <si>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</si>
  <si>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</si>
  <si>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</si>
  <si>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</si>
  <si>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</si>
  <si>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</si>
  <si>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</si>
  <si>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</si>
  <si>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</si>
  <si>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</si>
  <si>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</si>
  <si>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</si>
  <si>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</si>
  <si>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</si>
  <si>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</si>
  <si>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</si>
  <si>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</si>
  <si>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</si>
  <si>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</si>
  <si>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</si>
  <si>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</si>
  <si>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</si>
  <si>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</si>
  <si>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</si>
  <si>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</si>
  <si>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</si>
  <si>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</si>
  <si>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</si>
  <si>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</si>
  <si>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</si>
  <si>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</si>
  <si>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</si>
  <si>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</si>
  <si>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</si>
  <si>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</si>
  <si>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</si>
  <si>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</si>
  <si>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</si>
  <si>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</si>
  <si>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</si>
  <si>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</si>
  <si>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</si>
  <si>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</si>
  <si>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</si>
  <si>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</si>
  <si>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</si>
  <si>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</si>
  <si>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</si>
  <si>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</si>
  <si>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</si>
  <si>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</si>
  <si>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</si>
  <si>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</si>
  <si>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</si>
  <si>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</si>
  <si>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</si>
  <si>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</si>
  <si>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</si>
  <si>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</si>
  <si>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</si>
  <si>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</si>
  <si>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</si>
  <si>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</si>
  <si>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</si>
  <si>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</si>
  <si>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</si>
  <si>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</si>
  <si>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</si>
  <si>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</si>
  <si>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</si>
  <si>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</si>
  <si>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</si>
  <si>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</si>
  <si>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</si>
  <si>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</si>
  <si>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</si>
  <si>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</si>
  <si>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</si>
  <si>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</si>
  <si>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</si>
  <si>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</si>
  <si>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</si>
  <si>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</si>
  <si>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</si>
  <si>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</si>
  <si>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</si>
  <si>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</si>
  <si>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</si>
  <si>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</si>
  <si>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</si>
  <si>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</si>
  <si>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</si>
  <si>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</si>
  <si>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</si>
  <si>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</si>
  <si>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</si>
  <si>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</si>
  <si>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</si>
  <si>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</si>
  <si>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</si>
  <si>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</si>
  <si>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</si>
  <si>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</si>
  <si>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</si>
  <si>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</si>
  <si>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</si>
  <si>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</si>
  <si>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</si>
  <si>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</si>
  <si>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</si>
  <si>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</si>
  <si>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</si>
  <si>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</si>
  <si>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</si>
  <si>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</si>
  <si>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</si>
  <si>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</si>
  <si>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</si>
  <si>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</si>
  <si>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</si>
  <si>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</si>
  <si>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</si>
  <si>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</si>
  <si>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</si>
  <si>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</si>
  <si>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</si>
  <si>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</si>
  <si>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</si>
  <si>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</si>
  <si>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</si>
  <si>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</si>
  <si>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</si>
  <si>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</si>
  <si>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</si>
  <si>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</si>
  <si>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</si>
  <si>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</si>
  <si>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</si>
  <si>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</si>
  <si>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</si>
  <si>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</si>
  <si>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</si>
  <si>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</si>
  <si>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</si>
  <si>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</si>
  <si>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</si>
  <si>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</si>
  <si>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</si>
  <si>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</si>
  <si>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</si>
  <si>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</si>
  <si>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</si>
  <si>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</si>
  <si>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</si>
  <si>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</si>
  <si>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</si>
  <si>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</si>
  <si>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</si>
  <si>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</si>
  <si>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</si>
  <si>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</si>
  <si>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</si>
  <si>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</si>
  <si>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</si>
  <si>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</si>
  <si>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</si>
  <si>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</si>
  <si>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</si>
  <si>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</si>
  <si>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</si>
  <si>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</si>
  <si>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</si>
  <si>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</si>
  <si>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</si>
  <si>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</si>
  <si>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</si>
  <si>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</si>
  <si>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</si>
  <si>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</si>
  <si>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</si>
  <si>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</si>
  <si>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</si>
  <si>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</si>
  <si>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</si>
  <si>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</si>
  <si>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</si>
  <si>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</si>
  <si>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</si>
  <si>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</si>
  <si>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</si>
  <si>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</si>
  <si>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</si>
  <si>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</si>
  <si>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</si>
  <si>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</si>
  <si>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</si>
  <si>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</si>
  <si>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</si>
  <si>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</si>
  <si>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</si>
  <si>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</si>
  <si>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</si>
  <si>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</si>
  <si>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</si>
  <si>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</si>
  <si>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</si>
  <si>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</si>
  <si>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</si>
  <si>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</si>
  <si>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</si>
  <si>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</si>
  <si>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</si>
  <si>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</si>
  <si>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</si>
  <si>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</si>
  <si>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</si>
  <si>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</si>
  <si>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</si>
  <si>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</si>
  <si>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</si>
  <si>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</si>
  <si>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</si>
  <si>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</si>
  <si>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</si>
  <si>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</si>
  <si>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</si>
  <si>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</si>
  <si>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</si>
  <si>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</si>
  <si>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</si>
  <si>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</si>
  <si>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</si>
  <si>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</si>
  <si>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</si>
  <si>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</si>
  <si>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</si>
  <si>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</si>
  <si>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</si>
  <si>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</si>
  <si>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</si>
  <si>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</si>
  <si>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</si>
  <si>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</si>
  <si>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</si>
  <si>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</si>
  <si>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</si>
  <si>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</si>
  <si>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</si>
  <si>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</si>
  <si>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</si>
  <si>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</si>
  <si>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</si>
  <si>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</si>
  <si>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</si>
  <si>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</si>
  <si>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</si>
  <si>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</si>
  <si>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</si>
  <si>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</si>
  <si>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</si>
  <si>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</si>
  <si>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</si>
  <si>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</si>
  <si>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</si>
  <si>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</si>
  <si>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</si>
  <si>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</si>
  <si>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</si>
  <si>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</si>
  <si>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</si>
  <si>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</si>
  <si>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</si>
  <si>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</si>
  <si>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</si>
  <si>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</si>
  <si>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</si>
  <si>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</si>
  <si>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</si>
  <si>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</si>
  <si>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</si>
  <si>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</si>
  <si>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</si>
  <si>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</si>
  <si>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</si>
  <si>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</si>
  <si>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</si>
  <si>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</si>
  <si>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</si>
  <si>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</si>
  <si>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</si>
  <si>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</si>
  <si>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</si>
  <si>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</si>
  <si>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</si>
  <si>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</si>
  <si>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</si>
  <si>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</si>
  <si>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</si>
  <si>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</si>
  <si>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</si>
  <si>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</si>
  <si>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</si>
  <si>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</si>
  <si>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</si>
  <si>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</si>
  <si>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</si>
  <si>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</si>
  <si>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</si>
  <si>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</si>
  <si>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</si>
  <si>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</si>
  <si>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</si>
  <si>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</si>
  <si>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</si>
  <si>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</si>
  <si>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</si>
  <si>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</si>
  <si>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</si>
  <si>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</si>
  <si>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</si>
  <si>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</si>
  <si>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</si>
  <si>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</si>
  <si>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</si>
  <si>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</si>
  <si>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</si>
  <si>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</si>
  <si>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</si>
  <si>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</si>
  <si>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</si>
  <si>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</si>
  <si>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</si>
  <si>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</si>
  <si>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</si>
  <si>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</si>
  <si>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</si>
  <si>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</si>
  <si>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</si>
  <si>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</si>
  <si>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</si>
  <si>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</si>
  <si>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</si>
  <si>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</si>
  <si>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</si>
  <si>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</si>
  <si>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</si>
  <si>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</si>
  <si>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</si>
  <si>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</si>
  <si>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</si>
  <si>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</si>
  <si>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</si>
  <si>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</si>
  <si>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</si>
  <si>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</si>
  <si>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</si>
  <si>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</si>
  <si>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</si>
  <si>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</si>
  <si>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</si>
  <si>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</si>
  <si>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</si>
  <si>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</si>
  <si>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</si>
  <si>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</si>
  <si>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</si>
  <si>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</si>
  <si>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</si>
  <si>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</si>
  <si>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</si>
  <si>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</si>
  <si>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</si>
  <si>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</si>
  <si>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</si>
  <si>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</si>
  <si>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</si>
  <si>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</si>
  <si>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</si>
  <si>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</si>
  <si>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</si>
  <si>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</si>
  <si>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</si>
  <si>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</si>
  <si>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</si>
  <si>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</si>
  <si>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</si>
  <si>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</si>
  <si>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</si>
  <si>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</si>
  <si>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</si>
  <si>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</si>
  <si>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</si>
  <si>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</si>
  <si>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</si>
  <si>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</si>
  <si>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</si>
  <si>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</si>
  <si>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</si>
  <si>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</si>
  <si>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</si>
  <si>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</si>
  <si>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</si>
  <si>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</si>
  <si>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</si>
  <si>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</si>
  <si>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</si>
  <si>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</si>
  <si>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</si>
  <si>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</si>
  <si>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</si>
  <si>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</si>
  <si>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</si>
  <si>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</si>
  <si>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</si>
  <si>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</si>
  <si>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</si>
  <si>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</si>
  <si>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</si>
  <si>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</si>
  <si>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</si>
  <si>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</si>
  <si>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</si>
  <si>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</si>
  <si>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</si>
  <si>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</si>
  <si>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</si>
  <si>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</si>
  <si>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</si>
  <si>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</si>
  <si>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</si>
  <si>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</si>
  <si>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</si>
  <si>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</si>
  <si>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</si>
  <si>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</si>
  <si>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</si>
  <si>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</si>
  <si>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</si>
  <si>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</si>
  <si>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</si>
  <si>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</si>
  <si>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</si>
  <si>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</si>
  <si>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</si>
  <si>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</si>
  <si>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</si>
  <si>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</si>
  <si>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</si>
  <si>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</si>
  <si>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</si>
  <si>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</si>
  <si>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</si>
  <si>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</si>
  <si>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</si>
  <si>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</si>
  <si>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</si>
  <si>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</si>
  <si>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</si>
  <si>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</si>
  <si>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</si>
  <si>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</si>
  <si>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</si>
  <si>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</si>
  <si>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</si>
  <si>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</si>
  <si>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</si>
  <si>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</si>
  <si>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</si>
  <si>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</si>
  <si>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</si>
  <si>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</si>
  <si>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</si>
  <si>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</si>
  <si>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</si>
  <si>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</si>
  <si>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</si>
  <si>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</si>
  <si>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</si>
  <si>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</si>
  <si>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</si>
  <si>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</si>
  <si>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</si>
  <si>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</si>
  <si>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</si>
  <si>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</si>
  <si>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</si>
  <si>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</si>
  <si>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</si>
  <si>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</si>
  <si>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</si>
  <si>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</si>
  <si>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</si>
  <si>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</si>
  <si>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</si>
  <si>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</si>
  <si>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</si>
  <si>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</si>
  <si>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</si>
  <si>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</si>
  <si>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</si>
  <si>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</si>
  <si>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</si>
  <si>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</si>
  <si>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</si>
  <si>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</si>
  <si>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</si>
  <si>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</si>
  <si>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</si>
  <si>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</si>
  <si>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</si>
  <si>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</si>
  <si>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</si>
  <si>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</si>
  <si>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</si>
  <si>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</si>
  <si>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</si>
  <si>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</si>
  <si>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</si>
  <si>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</si>
  <si>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</si>
  <si>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</si>
  <si>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</si>
  <si>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</si>
  <si>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</si>
  <si>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</si>
  <si>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</si>
  <si>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</si>
  <si>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</si>
  <si>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</si>
  <si>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</si>
  <si>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</si>
  <si>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</si>
  <si>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</si>
  <si>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</si>
  <si>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</si>
  <si>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</si>
  <si>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</si>
  <si>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</si>
  <si>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</si>
  <si>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</si>
  <si>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</si>
  <si>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</si>
  <si>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</si>
  <si>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</si>
  <si>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</si>
  <si>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</si>
  <si>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</si>
  <si>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</si>
  <si>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</si>
  <si>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</si>
  <si>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</si>
  <si>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</si>
  <si>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</si>
  <si>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</si>
  <si>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</si>
  <si>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</si>
  <si>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</si>
  <si>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</si>
  <si>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</si>
  <si>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</si>
  <si>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</si>
  <si>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</si>
  <si>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</si>
  <si>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</si>
  <si>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</si>
  <si>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</si>
  <si>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</si>
  <si>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</si>
  <si>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</si>
  <si>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</si>
  <si>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</si>
  <si>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</si>
  <si>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</si>
  <si>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</si>
  <si>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</si>
  <si>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</si>
  <si>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</si>
  <si>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</si>
  <si>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</si>
  <si>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</si>
  <si>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</si>
  <si>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</si>
  <si>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</si>
  <si>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</si>
  <si>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</si>
  <si>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</si>
  <si>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</si>
  <si>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</si>
  <si>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</si>
  <si>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</si>
  <si>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</si>
  <si>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</si>
  <si>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</si>
  <si>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</si>
  <si>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</si>
  <si>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</si>
  <si>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</si>
  <si>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</si>
  <si>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</si>
  <si>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</si>
  <si>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</si>
  <si>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</si>
  <si>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</si>
  <si>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</si>
  <si>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</si>
  <si>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</si>
  <si>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</si>
  <si>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</si>
  <si>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</si>
  <si>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</si>
  <si>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</si>
  <si>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</si>
  <si>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</si>
  <si>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</si>
  <si>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</si>
  <si>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</si>
  <si>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</si>
  <si>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</si>
  <si>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</si>
  <si>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</si>
  <si>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</si>
  <si>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</si>
  <si>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</si>
  <si>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</si>
  <si>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</si>
  <si>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</si>
  <si>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</si>
  <si>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</si>
  <si>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</si>
  <si>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</si>
  <si>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</si>
  <si>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</si>
  <si>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</si>
  <si>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</si>
  <si>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</si>
  <si>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</si>
  <si>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</si>
  <si>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</si>
  <si>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</si>
  <si>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</si>
  <si>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</si>
  <si>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</si>
  <si>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</si>
  <si>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</si>
  <si>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</si>
  <si>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</si>
  <si>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</si>
  <si>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</si>
  <si>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</si>
  <si>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</si>
  <si>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</si>
  <si>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</si>
  <si>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</si>
  <si>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</si>
  <si>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</si>
  <si>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</si>
  <si>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</si>
  <si>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</si>
  <si>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</si>
  <si>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</si>
  <si>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</si>
  <si>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</si>
  <si>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</si>
  <si>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</si>
  <si>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</si>
  <si>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</si>
  <si>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</si>
  <si>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</si>
  <si>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</si>
  <si>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</si>
  <si>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</si>
  <si>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</si>
  <si>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</si>
  <si>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</si>
  <si>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</si>
  <si>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</si>
  <si>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</si>
  <si>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</si>
  <si>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</si>
  <si>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</si>
  <si>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</si>
  <si>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</si>
  <si>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</si>
  <si>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</si>
  <si>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</si>
  <si>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</si>
  <si>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</si>
  <si>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</si>
  <si>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</si>
  <si>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</si>
  <si>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</si>
  <si>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</si>
  <si>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</si>
  <si>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</si>
  <si>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</si>
  <si>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</si>
  <si>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</si>
  <si>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</si>
  <si>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</si>
  <si>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</si>
  <si>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</si>
  <si>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</si>
  <si>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</si>
  <si>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</si>
  <si>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</si>
  <si>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</si>
  <si>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</si>
  <si>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</si>
  <si>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</si>
  <si>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</si>
  <si>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</si>
  <si>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</si>
  <si>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</si>
  <si>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</si>
  <si>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</si>
  <si>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</si>
  <si>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</si>
  <si>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</si>
  <si>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</si>
  <si>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</si>
  <si>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</si>
  <si>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</si>
  <si>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</si>
  <si>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</si>
  <si>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</si>
  <si>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</si>
  <si>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</si>
  <si>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</si>
  <si>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</si>
  <si>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</si>
  <si>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</si>
  <si>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</si>
  <si>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</si>
  <si>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</si>
  <si>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</si>
  <si>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</si>
  <si>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</si>
  <si>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</si>
  <si>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</si>
  <si>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</si>
  <si>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</si>
  <si>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</si>
  <si>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</si>
  <si>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</si>
  <si>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</si>
  <si>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</si>
  <si>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</si>
  <si>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</si>
  <si>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</si>
  <si>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</si>
  <si>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</si>
  <si>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</si>
  <si>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</si>
  <si>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</si>
  <si>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</si>
  <si>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</si>
  <si>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</si>
  <si>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</si>
  <si>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</si>
  <si>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</si>
  <si>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</si>
  <si>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</si>
  <si>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</si>
  <si>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</si>
  <si>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</si>
  <si>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</si>
  <si>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</si>
  <si>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</si>
  <si>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</si>
  <si>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</si>
  <si>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</si>
  <si>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</si>
  <si>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</si>
  <si>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</si>
  <si>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</si>
  <si>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</si>
  <si>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</si>
  <si>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</si>
  <si>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</si>
  <si>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</si>
  <si>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</si>
  <si>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</si>
  <si>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</si>
  <si>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</si>
  <si>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</si>
  <si>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</si>
  <si>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</si>
  <si>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</si>
  <si>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</si>
  <si>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</si>
  <si>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</si>
  <si>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</si>
  <si>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</si>
  <si>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</si>
  <si>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</si>
  <si>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</si>
  <si>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</si>
  <si>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</si>
  <si>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</si>
  <si>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</si>
  <si>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</si>
  <si>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</si>
  <si>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</si>
  <si>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</si>
  <si>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</si>
  <si>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</si>
  <si>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</si>
  <si>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</si>
  <si>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</si>
  <si>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</si>
  <si>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</si>
  <si>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</si>
  <si>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</si>
  <si>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</si>
  <si>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</si>
  <si>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</si>
  <si>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</si>
  <si>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</si>
  <si>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</si>
  <si>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</si>
  <si>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</si>
  <si>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</si>
  <si>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</si>
  <si>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</si>
  <si>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</si>
  <si>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</si>
  <si>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</si>
  <si>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</si>
  <si>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</si>
  <si>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</si>
  <si>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</si>
  <si>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</si>
  <si>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</si>
  <si>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</si>
  <si>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</si>
  <si>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</si>
  <si>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</si>
  <si>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</si>
  <si>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</si>
  <si>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</si>
  <si>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</si>
  <si>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</si>
  <si>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</si>
  <si>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</si>
  <si>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</si>
  <si>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</si>
  <si>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</si>
  <si>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</si>
  <si>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</si>
  <si>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</si>
  <si>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</si>
  <si>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</si>
  <si>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</si>
  <si>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</si>
  <si>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</si>
  <si>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</si>
  <si>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</si>
  <si>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</si>
  <si>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</si>
  <si>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</si>
  <si>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</si>
  <si>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</si>
  <si>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</si>
  <si>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</si>
  <si>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</si>
  <si>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</si>
  <si>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</si>
  <si>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</si>
  <si>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</si>
  <si>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</si>
  <si>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</si>
  <si>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</si>
  <si>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</si>
  <si>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</si>
  <si>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</si>
  <si>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</si>
  <si>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</si>
  <si>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</si>
  <si>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</si>
  <si>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</si>
  <si>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</si>
  <si>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</si>
  <si>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</si>
  <si>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</si>
  <si>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</si>
  <si>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</si>
  <si>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</si>
  <si>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</si>
  <si>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</si>
  <si>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</si>
  <si>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</si>
  <si>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</si>
  <si>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</si>
  <si>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</si>
  <si>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</si>
  <si>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</si>
  <si>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</si>
  <si>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</si>
  <si>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</si>
  <si>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</si>
  <si>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</si>
  <si>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</si>
  <si>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</si>
  <si>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</si>
  <si>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</si>
  <si>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</si>
  <si>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</si>
  <si>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</si>
  <si>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</si>
  <si>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</si>
  <si>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</si>
  <si>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</si>
  <si>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</si>
  <si>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</si>
  <si>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</si>
  <si>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</si>
  <si>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</si>
  <si>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</si>
  <si>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</si>
  <si>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</si>
  <si>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</si>
  <si>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</si>
  <si>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</si>
  <si>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</si>
  <si>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</si>
  <si>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</si>
  <si>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</si>
  <si>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</si>
  <si>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</si>
  <si>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</si>
  <si>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</si>
  <si>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</si>
  <si>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</si>
  <si>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</si>
  <si>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</si>
  <si>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</si>
  <si>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</si>
  <si>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</si>
  <si>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</si>
  <si>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</si>
  <si>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</si>
  <si>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</si>
  <si>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</si>
  <si>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</si>
  <si>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</si>
  <si>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</si>
  <si>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</si>
  <si>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</si>
  <si>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</si>
  <si>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</si>
  <si>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</si>
  <si>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</si>
  <si>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</si>
  <si>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</si>
  <si>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</si>
  <si>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</si>
  <si>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</si>
  <si>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</si>
  <si>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</si>
  <si>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</si>
  <si>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</si>
  <si>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</si>
  <si>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</si>
  <si>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</si>
  <si>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</si>
  <si>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</si>
  <si>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</si>
  <si>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</si>
  <si>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</si>
  <si>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</si>
  <si>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</si>
  <si>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</si>
  <si>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</si>
  <si>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</si>
  <si>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</si>
  <si>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</si>
  <si>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</si>
  <si>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</si>
  <si>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</si>
  <si>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</si>
  <si>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</si>
  <si>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</si>
  <si>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</si>
  <si>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</si>
  <si>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</si>
  <si>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</si>
  <si>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</si>
  <si>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</si>
  <si>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</si>
  <si>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</si>
  <si>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</si>
  <si>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</si>
  <si>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</si>
  <si>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</si>
  <si>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</si>
  <si>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</si>
  <si>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</si>
  <si>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</si>
  <si>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</si>
  <si>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</si>
  <si>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</si>
  <si>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</si>
  <si>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</si>
  <si>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</si>
  <si>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</si>
  <si>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</si>
  <si>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</si>
  <si>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</si>
  <si>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</si>
  <si>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</si>
  <si>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</si>
  <si>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</si>
  <si>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</si>
  <si>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</si>
  <si>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</si>
  <si>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</si>
  <si>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</si>
  <si>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</si>
  <si>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</si>
  <si>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</si>
  <si>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</si>
  <si>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</si>
  <si>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</si>
  <si>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</si>
  <si>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</si>
  <si>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</si>
  <si>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</si>
  <si>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</si>
  <si>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</si>
  <si>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</si>
  <si>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</si>
  <si>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</si>
  <si>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</si>
  <si>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</si>
  <si>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</si>
  <si>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</si>
  <si>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</si>
  <si>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</si>
  <si>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</si>
  <si>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</si>
  <si>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</si>
  <si>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</si>
  <si>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</si>
  <si>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</si>
  <si>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</si>
  <si>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</si>
  <si>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</si>
  <si>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</si>
  <si>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</si>
  <si>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</si>
  <si>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</si>
  <si>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</si>
  <si>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</si>
  <si>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</si>
  <si>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</si>
  <si>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</si>
  <si>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</si>
  <si>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</si>
  <si>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</si>
  <si>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</si>
  <si>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</si>
  <si>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</si>
  <si>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</si>
  <si>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</si>
  <si>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</si>
  <si>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</si>
  <si>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</si>
  <si>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</si>
  <si>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</si>
  <si>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</si>
  <si>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</si>
  <si>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</si>
  <si>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</si>
  <si>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</si>
  <si>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</si>
  <si>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</si>
  <si>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</si>
  <si>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</si>
  <si>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</si>
  <si>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</si>
  <si>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</si>
  <si>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</si>
  <si>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</si>
  <si>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</si>
  <si>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</si>
  <si>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</si>
  <si>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</si>
  <si>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</si>
  <si>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</si>
  <si>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</si>
  <si>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</si>
  <si>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</si>
  <si>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</si>
  <si>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</si>
  <si>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</si>
  <si>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</si>
  <si>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</si>
  <si>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</si>
  <si>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</si>
  <si>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</si>
  <si>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</si>
  <si>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</si>
  <si>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</si>
  <si>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</si>
  <si>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</si>
  <si>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</si>
  <si>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</si>
  <si>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</si>
  <si>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</si>
  <si>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</si>
  <si>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</si>
  <si>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</si>
  <si>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</si>
  <si>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</si>
  <si>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</si>
  <si>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</si>
  <si>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</si>
  <si>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</si>
  <si>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</si>
  <si>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</si>
  <si>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</si>
  <si>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</si>
  <si>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</si>
  <si>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</si>
  <si>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</si>
  <si>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</si>
  <si>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</si>
  <si>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</si>
  <si>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</si>
  <si>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</si>
  <si>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</si>
  <si>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</si>
  <si>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</si>
  <si>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</si>
  <si>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</si>
  <si>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</si>
  <si>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</si>
  <si>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</si>
  <si>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</si>
  <si>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</si>
  <si>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</si>
  <si>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</si>
  <si>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</si>
  <si>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</si>
  <si>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</si>
  <si>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</si>
  <si>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</si>
  <si>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</si>
  <si>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</si>
  <si>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</si>
  <si>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</si>
  <si>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</si>
  <si>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</si>
  <si>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</si>
  <si>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</si>
  <si>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</si>
  <si>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</si>
  <si>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</si>
  <si>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</si>
  <si>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</si>
  <si>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</si>
  <si>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</si>
  <si>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</si>
  <si>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</si>
  <si>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</si>
  <si>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</si>
  <si>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</si>
  <si>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</si>
  <si>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</si>
  <si>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</si>
  <si>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</si>
  <si>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</si>
  <si>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</si>
  <si>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</si>
  <si>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</si>
  <si>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</si>
  <si>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</si>
  <si>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</si>
  <si>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</si>
  <si>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</si>
  <si>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</si>
  <si>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</si>
  <si>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</si>
  <si>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</si>
  <si>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</si>
  <si>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</si>
  <si>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</si>
  <si>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</si>
  <si>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</si>
  <si>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</si>
  <si>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</si>
  <si>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</si>
  <si>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</si>
  <si>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</si>
  <si>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</si>
  <si>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</si>
  <si>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</si>
  <si>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</si>
  <si>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</si>
  <si>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</si>
  <si>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</si>
  <si>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</si>
  <si>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</si>
  <si>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</si>
  <si>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</si>
  <si>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</si>
  <si>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</si>
  <si>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</si>
  <si>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</si>
  <si>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</si>
  <si>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</si>
  <si>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</si>
  <si>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</si>
  <si>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</si>
  <si>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</si>
  <si>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</si>
  <si>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</si>
  <si>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</si>
  <si>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</si>
  <si>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</si>
  <si>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</si>
  <si>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</si>
  <si>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</si>
  <si>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</si>
  <si>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</si>
  <si>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</si>
  <si>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</si>
  <si>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</si>
  <si>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</si>
  <si>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</si>
  <si>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</si>
  <si>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</si>
  <si>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</si>
  <si>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</si>
  <si>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</si>
  <si>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</si>
  <si>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</si>
  <si>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</si>
  <si>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</si>
  <si>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</si>
  <si>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</si>
  <si>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</si>
  <si>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</si>
  <si>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</si>
  <si>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</si>
  <si>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</si>
  <si>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</si>
  <si>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</si>
  <si>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</si>
  <si>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</si>
  <si>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</si>
  <si>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</si>
  <si>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</si>
  <si>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</si>
  <si>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</si>
  <si>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</si>
  <si>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</si>
  <si>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</si>
  <si>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</si>
  <si>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</si>
  <si>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</si>
  <si>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</si>
  <si>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</si>
  <si>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</si>
  <si>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</si>
  <si>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</si>
  <si>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</si>
  <si>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</si>
  <si>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</si>
  <si>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</si>
  <si>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</si>
  <si>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</si>
  <si>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</si>
  <si>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</si>
  <si>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</si>
  <si>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</si>
  <si>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</si>
  <si>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</si>
  <si>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</si>
  <si>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</si>
  <si>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</si>
  <si>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</si>
  <si>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</si>
  <si>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</si>
  <si>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</si>
  <si>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</si>
  <si>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</si>
  <si>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</si>
  <si>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</si>
  <si>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</si>
  <si>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</si>
  <si>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</si>
  <si>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</si>
  <si>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</si>
  <si>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</si>
  <si>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</si>
  <si>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</si>
  <si>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</si>
  <si>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</si>
  <si>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</si>
  <si>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</si>
  <si>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</si>
  <si>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</si>
  <si>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</si>
  <si>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</si>
  <si>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</si>
  <si>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</si>
  <si>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</si>
  <si>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</si>
  <si>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</si>
  <si>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</si>
  <si>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</si>
  <si>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</si>
  <si>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</si>
  <si>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</si>
  <si>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</si>
  <si>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</si>
  <si>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</si>
  <si>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</si>
  <si>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</si>
  <si>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</si>
  <si>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</si>
  <si>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</si>
  <si>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</si>
  <si>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</si>
  <si>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</si>
  <si>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</si>
  <si>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</si>
  <si>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</si>
  <si>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</si>
  <si>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</si>
  <si>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</si>
  <si>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</si>
  <si>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</si>
  <si>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</si>
  <si>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</si>
  <si>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</si>
  <si>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</si>
  <si>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</si>
  <si>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</si>
  <si>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</si>
  <si>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</si>
  <si>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</si>
  <si>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</si>
  <si>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</si>
  <si>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</si>
  <si>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</si>
  <si>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</si>
  <si>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</si>
  <si>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</si>
  <si>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</si>
  <si>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</si>
  <si>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</si>
  <si>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</si>
  <si>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</si>
  <si>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</si>
  <si>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</si>
  <si>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</si>
  <si>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</si>
  <si>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</si>
  <si>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</si>
  <si>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</si>
  <si>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</si>
  <si>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</si>
  <si>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</si>
  <si>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</si>
  <si>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</si>
  <si>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</si>
  <si>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</si>
  <si>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</si>
  <si>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</si>
  <si>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</si>
  <si>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</si>
  <si>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</si>
  <si>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</si>
  <si>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</si>
  <si>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</si>
  <si>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</si>
  <si>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</si>
  <si>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</si>
  <si>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</si>
  <si>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</si>
  <si>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</si>
  <si>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</si>
  <si>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</si>
  <si>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</si>
  <si>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</si>
  <si>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</si>
  <si>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</si>
  <si>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</si>
  <si>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</si>
  <si>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</si>
  <si>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</si>
  <si>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</si>
  <si>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</si>
  <si>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</si>
  <si>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</si>
  <si>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</si>
  <si>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</si>
  <si>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</si>
  <si>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</si>
  <si>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</si>
  <si>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</si>
  <si>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</si>
  <si>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</si>
  <si>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</si>
  <si>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</si>
  <si>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</si>
  <si>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</si>
  <si>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</si>
  <si>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</si>
  <si>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</si>
  <si>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</si>
  <si>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</si>
  <si>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</si>
  <si>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</si>
  <si>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</si>
  <si>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</si>
  <si>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</si>
  <si>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</si>
  <si>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</si>
  <si>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</si>
  <si>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</si>
  <si>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</si>
  <si>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</si>
  <si>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</si>
  <si>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</si>
  <si>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</si>
  <si>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</si>
  <si>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</si>
  <si>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</si>
  <si>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</si>
  <si>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</si>
  <si>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</si>
  <si>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</si>
  <si>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</si>
  <si>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</si>
  <si>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</si>
  <si>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</si>
  <si>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</si>
  <si>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</si>
  <si>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</si>
  <si>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</si>
  <si>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</si>
  <si>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</si>
  <si>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</si>
  <si>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</si>
  <si>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</si>
  <si>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</si>
  <si>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</si>
  <si>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</si>
  <si>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</si>
  <si>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</si>
  <si>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</si>
  <si>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</si>
  <si>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</si>
  <si>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</si>
  <si>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</si>
  <si>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</si>
  <si>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</si>
  <si>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</si>
  <si>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</si>
  <si>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</si>
  <si>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</si>
  <si>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</si>
  <si>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</si>
  <si>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</si>
  <si>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</si>
  <si>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</si>
  <si>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</si>
  <si>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</si>
  <si>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</si>
  <si>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</si>
  <si>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</si>
  <si>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</si>
  <si>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</si>
  <si>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</si>
  <si>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</si>
  <si>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</si>
  <si>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</si>
  <si>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</si>
  <si>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</si>
  <si>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</si>
  <si>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</si>
  <si>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</si>
  <si>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</si>
  <si>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</si>
  <si>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</si>
  <si>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</si>
  <si>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</si>
  <si>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</si>
  <si>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</si>
  <si>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</si>
  <si>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</si>
  <si>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</si>
  <si>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</si>
  <si>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</si>
  <si>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</si>
  <si>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</si>
  <si>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</si>
  <si>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</si>
  <si>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</si>
  <si>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</si>
  <si>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</si>
  <si>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</si>
  <si>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</si>
  <si>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</si>
  <si>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</si>
  <si>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</si>
  <si>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</si>
  <si>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</si>
  <si>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</si>
  <si>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</si>
  <si>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</si>
  <si>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</si>
  <si>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</si>
  <si>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</si>
  <si>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</si>
  <si>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</si>
  <si>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</si>
  <si>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</si>
  <si>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</si>
  <si>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</si>
  <si>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</si>
  <si>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</si>
  <si>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</si>
  <si>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</si>
  <si>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</si>
  <si>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</si>
  <si>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</si>
  <si>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</si>
  <si>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</si>
  <si>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</si>
  <si>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</si>
  <si>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</si>
  <si>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</si>
  <si>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</si>
  <si>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</si>
  <si>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</si>
  <si>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</si>
  <si>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</si>
  <si>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</si>
  <si>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</si>
  <si>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</si>
  <si>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</si>
  <si>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</si>
  <si>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</si>
  <si>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</si>
  <si>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</si>
  <si>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</si>
  <si>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</si>
  <si>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</si>
  <si>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</si>
  <si>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</si>
  <si>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</si>
  <si>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</si>
  <si>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</si>
  <si>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</si>
  <si>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</si>
  <si>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</si>
  <si>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</si>
  <si>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</si>
  <si>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</si>
  <si>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</si>
  <si>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</si>
  <si>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</si>
  <si>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</si>
  <si>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</si>
  <si>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</si>
  <si>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</si>
  <si>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</si>
  <si>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</si>
  <si>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</si>
  <si>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</si>
  <si>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</si>
  <si>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</si>
  <si>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</si>
  <si>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</si>
  <si>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</si>
  <si>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</si>
  <si>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</si>
  <si>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</si>
  <si>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</si>
  <si>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</si>
  <si>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</si>
  <si>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</si>
  <si>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</si>
  <si>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</si>
  <si>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</si>
  <si>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</si>
  <si>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</si>
  <si>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</si>
  <si>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</si>
  <si>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</si>
  <si>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</si>
  <si>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</si>
  <si>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</si>
  <si>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</si>
  <si>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</si>
  <si>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</si>
  <si>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</si>
  <si>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</si>
  <si>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</si>
  <si>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</si>
  <si>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</si>
  <si>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</si>
  <si>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</si>
  <si>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</si>
  <si>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</si>
  <si>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</si>
  <si>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</si>
  <si>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</si>
  <si>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</si>
  <si>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</si>
  <si>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</si>
  <si>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</si>
  <si>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</si>
  <si>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</si>
  <si>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</si>
  <si>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</si>
  <si>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</si>
  <si>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</si>
  <si>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</si>
  <si>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</si>
  <si>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</si>
  <si>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</si>
  <si>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</si>
  <si>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</si>
  <si>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</si>
  <si>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</si>
  <si>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</si>
  <si>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</si>
  <si>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</si>
  <si>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</si>
  <si>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</si>
  <si>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</si>
  <si>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</si>
  <si>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</si>
  <si>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</si>
  <si>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</si>
  <si>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</si>
  <si>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</si>
  <si>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</si>
  <si>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</si>
  <si>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</si>
  <si>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</si>
  <si>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</si>
  <si>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</si>
  <si>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</si>
  <si>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</si>
  <si>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</si>
  <si>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</si>
  <si>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</si>
  <si>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</si>
  <si>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</si>
  <si>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</si>
  <si>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</si>
  <si>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</si>
  <si>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</si>
  <si>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</si>
  <si>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</si>
  <si>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</si>
  <si>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</si>
  <si>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</si>
  <si>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</si>
  <si>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</si>
  <si>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</si>
  <si>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</si>
  <si>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</si>
  <si>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</si>
  <si>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</si>
  <si>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</si>
  <si>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</si>
  <si>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</si>
  <si>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</si>
  <si>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</si>
  <si>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</si>
  <si>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</si>
  <si>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</si>
  <si>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</si>
  <si>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</si>
  <si>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</si>
  <si>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</si>
  <si>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</si>
  <si>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</si>
  <si>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</si>
  <si>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</si>
  <si>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</si>
  <si>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</si>
  <si>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</si>
  <si>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</si>
  <si>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</si>
  <si>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</si>
  <si>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</si>
  <si>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</si>
  <si>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</si>
  <si>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</si>
  <si>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</si>
  <si>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</si>
  <si>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</si>
  <si>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</si>
  <si>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</si>
  <si>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</si>
  <si>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</si>
  <si>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</si>
  <si>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</si>
  <si>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</si>
  <si>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</si>
  <si>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</si>
  <si>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</si>
  <si>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</si>
  <si>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</si>
  <si>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</si>
  <si>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</si>
  <si>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</si>
  <si>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</si>
  <si>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</si>
  <si>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</si>
  <si>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</si>
  <si>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</si>
  <si>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</si>
  <si>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</si>
  <si>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</si>
  <si>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</si>
  <si>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</si>
  <si>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</si>
  <si>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</si>
  <si>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</si>
  <si>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</si>
  <si>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</si>
  <si>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</si>
  <si>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</si>
  <si>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</si>
  <si>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</si>
  <si>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</si>
  <si>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</si>
  <si>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</si>
  <si>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</si>
  <si>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</si>
  <si>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</si>
  <si>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</si>
  <si>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</si>
  <si>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</si>
  <si>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</si>
  <si>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</si>
  <si>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</si>
  <si>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</si>
  <si>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</si>
  <si>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</si>
  <si>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</si>
  <si>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</si>
  <si>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</si>
  <si>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</si>
  <si>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</si>
  <si>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</si>
  <si>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</si>
  <si>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</si>
  <si>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</si>
  <si>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</si>
  <si>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</si>
  <si>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</si>
  <si>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</si>
  <si>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</si>
  <si>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</si>
  <si>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</si>
  <si>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</si>
  <si>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</si>
  <si>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</si>
  <si>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</si>
  <si>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</si>
  <si>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</si>
  <si>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</si>
  <si>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</si>
  <si>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</si>
  <si>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</si>
  <si>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</si>
  <si>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</si>
  <si>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</si>
  <si>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</si>
  <si>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</si>
  <si>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</si>
  <si>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</si>
  <si>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</si>
  <si>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</si>
  <si>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</si>
  <si>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</si>
  <si>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</si>
  <si>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</si>
  <si>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</si>
  <si>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</si>
  <si>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</si>
  <si>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</si>
  <si>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</si>
  <si>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</si>
  <si>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</si>
  <si>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</si>
  <si>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</si>
  <si>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</si>
  <si>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</si>
  <si>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</si>
  <si>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</si>
  <si>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</si>
  <si>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</si>
  <si>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</si>
  <si>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</si>
  <si>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</si>
  <si>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</si>
  <si>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</si>
  <si>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</si>
  <si>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</si>
  <si>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</si>
  <si>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</si>
  <si>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</si>
  <si>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</si>
  <si>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</si>
  <si>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</si>
  <si>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</si>
  <si>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</si>
  <si>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</si>
  <si>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</si>
  <si>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</si>
  <si>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</si>
  <si>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</si>
  <si>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</si>
  <si>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</si>
  <si>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</si>
  <si>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</si>
  <si>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</si>
  <si>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</si>
  <si>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</si>
  <si>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</si>
  <si>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</si>
  <si>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</si>
  <si>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</si>
  <si>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</si>
  <si>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</si>
  <si>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</si>
  <si>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</si>
  <si>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</si>
  <si>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</si>
  <si>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</si>
  <si>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</si>
  <si>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</si>
  <si>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</si>
  <si>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</si>
  <si>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</si>
  <si>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</si>
  <si>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</si>
  <si>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</si>
  <si>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</si>
  <si>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</si>
  <si>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</si>
  <si>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</si>
  <si>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</si>
  <si>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</si>
  <si>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</si>
  <si>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</si>
  <si>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</si>
  <si>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</si>
  <si>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</si>
  <si>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</si>
  <si>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</si>
  <si>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</si>
  <si>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</si>
  <si>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</si>
  <si>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</si>
  <si>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</si>
  <si>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</si>
  <si>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</si>
  <si>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</si>
  <si>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</si>
  <si>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</si>
  <si>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</si>
  <si>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</si>
  <si>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</si>
  <si>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</si>
  <si>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</si>
  <si>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</si>
  <si>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</si>
  <si>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</si>
  <si>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</si>
  <si>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</si>
  <si>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</si>
  <si>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</si>
  <si>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</si>
  <si>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</si>
  <si>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</si>
  <si>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</si>
  <si>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</si>
  <si>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</si>
  <si>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</si>
  <si>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</si>
  <si>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</si>
  <si>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</si>
  <si>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</si>
  <si>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</si>
  <si>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</si>
  <si>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</si>
  <si>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</si>
  <si>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</si>
  <si>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</si>
  <si>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</si>
  <si>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</si>
  <si>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</si>
  <si>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</si>
  <si>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</si>
  <si>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</si>
  <si>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</si>
  <si>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</si>
  <si>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</si>
  <si>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</si>
  <si>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</si>
  <si>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</si>
  <si>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</si>
  <si>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</si>
  <si>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</si>
  <si>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</si>
  <si>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</si>
  <si>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</si>
  <si>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</si>
  <si>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</si>
  <si>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</si>
  <si>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</si>
  <si>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</si>
  <si>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</si>
  <si>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</si>
  <si>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</si>
  <si>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</si>
  <si>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</si>
  <si>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</si>
  <si>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</si>
  <si>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</si>
  <si>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</si>
  <si>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</si>
  <si>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</si>
  <si>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</si>
  <si>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</si>
  <si>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</si>
  <si>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</si>
  <si>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</si>
  <si>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</si>
  <si>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</si>
  <si>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</si>
  <si>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</si>
  <si>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</si>
  <si>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</si>
  <si>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</si>
  <si>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</si>
  <si>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</si>
  <si>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</si>
  <si>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</si>
  <si>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</si>
  <si>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</si>
  <si>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</si>
  <si>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</si>
  <si>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</si>
  <si>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</si>
  <si>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</si>
  <si>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</si>
  <si>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</si>
  <si>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</si>
  <si>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</si>
  <si>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</si>
  <si>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</si>
  <si>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</si>
  <si>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</si>
  <si>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</si>
  <si>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</si>
  <si>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</si>
  <si>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</si>
  <si>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</si>
  <si>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</si>
  <si>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</si>
  <si>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</si>
  <si>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</si>
  <si>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</si>
  <si>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</si>
  <si>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</si>
  <si>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</si>
  <si>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</si>
  <si>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</si>
  <si>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</si>
  <si>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</si>
  <si>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</si>
  <si>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</si>
  <si>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</si>
  <si>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</si>
  <si>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</si>
  <si>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</si>
  <si>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</si>
  <si>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</si>
  <si>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</si>
  <si>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</si>
  <si>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</si>
  <si>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</si>
  <si>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</si>
  <si>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</si>
  <si>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</si>
  <si>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</si>
  <si>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</si>
  <si>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</si>
  <si>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</si>
  <si>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</si>
  <si>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</si>
  <si>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</si>
  <si>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</si>
  <si>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</si>
  <si>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</si>
  <si>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</si>
  <si>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</si>
  <si>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</si>
  <si>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</si>
  <si>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</si>
  <si>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</si>
  <si>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</si>
  <si>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</si>
  <si>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</si>
  <si>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</si>
  <si>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</si>
  <si>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</si>
  <si>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</si>
  <si>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</si>
  <si>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</si>
  <si>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</si>
  <si>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</si>
  <si>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</si>
  <si>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</si>
  <si>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</si>
  <si>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</si>
  <si>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</si>
  <si>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</si>
  <si>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</si>
  <si>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</si>
  <si>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</si>
  <si>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</si>
  <si>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</si>
  <si>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</si>
  <si>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</si>
  <si>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</si>
  <si>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</si>
  <si>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</si>
  <si>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</si>
  <si>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</si>
  <si>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</si>
  <si>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</si>
  <si>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</si>
  <si>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</si>
  <si>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</si>
  <si>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</si>
  <si>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</si>
  <si>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</si>
  <si>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</si>
  <si>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</si>
  <si>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</si>
  <si>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</si>
  <si>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</si>
  <si>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</si>
  <si>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</si>
  <si>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</si>
  <si>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</si>
  <si>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</si>
  <si>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</si>
  <si>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</si>
  <si>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</si>
  <si>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</si>
  <si>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</si>
  <si>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</si>
  <si>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</si>
  <si>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</si>
  <si>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</si>
  <si>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</si>
  <si>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</si>
  <si>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</si>
  <si>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</si>
  <si>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</si>
  <si>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</si>
  <si>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</si>
  <si>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</si>
  <si>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</si>
  <si>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</si>
  <si>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</si>
  <si>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</si>
  <si>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</si>
  <si>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</si>
  <si>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</si>
  <si>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</si>
  <si>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</si>
  <si>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</si>
  <si>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</si>
  <si>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</si>
  <si>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</si>
  <si>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</si>
  <si>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</si>
  <si>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</si>
  <si>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</si>
  <si>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</si>
  <si>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</si>
  <si>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</si>
  <si>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</si>
  <si>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</si>
  <si>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</si>
  <si>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</si>
  <si>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</si>
  <si>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</si>
  <si>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</si>
  <si>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</si>
  <si>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</si>
  <si>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</si>
  <si>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</si>
  <si>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</si>
  <si>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</si>
  <si>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</si>
  <si>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</si>
  <si>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</si>
  <si>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</si>
  <si>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</si>
  <si>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</si>
  <si>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</si>
  <si>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</si>
  <si>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</si>
  <si>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</si>
  <si>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</si>
  <si>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</si>
  <si>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</si>
  <si>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</si>
  <si>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</si>
  <si>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</si>
  <si>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</si>
  <si>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</si>
  <si>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</si>
  <si>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</si>
  <si>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</si>
  <si>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</si>
  <si>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</si>
  <si>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</si>
  <si>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</si>
  <si>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</si>
  <si>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</si>
  <si>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</si>
  <si>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</si>
  <si>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</si>
  <si>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</si>
  <si>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</si>
  <si>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</si>
  <si>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</si>
  <si>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</si>
  <si>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</si>
  <si>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</si>
  <si>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</si>
  <si>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</si>
  <si>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</si>
  <si>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</si>
  <si>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</si>
  <si>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</si>
  <si>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</si>
  <si>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</si>
  <si>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</si>
  <si>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</si>
  <si>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</si>
  <si>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</si>
  <si>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</si>
  <si>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</si>
  <si>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</si>
  <si>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</si>
  <si>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</si>
  <si>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</si>
  <si>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</si>
  <si>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</si>
  <si>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</si>
  <si>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</si>
  <si>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</si>
  <si>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</si>
  <si>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</si>
  <si>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</si>
  <si>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</si>
  <si>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</si>
  <si>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</si>
  <si>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</si>
  <si>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</si>
  <si>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</si>
  <si>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</si>
  <si>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</si>
  <si>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</si>
  <si>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</si>
  <si>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</si>
  <si>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</si>
  <si>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</si>
  <si>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</si>
  <si>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</si>
  <si>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</si>
  <si>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</si>
  <si>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</si>
  <si>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</si>
  <si>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</si>
  <si>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</si>
  <si>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</si>
  <si>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</si>
  <si>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</si>
  <si>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</si>
  <si>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</si>
  <si>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</si>
  <si>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</si>
  <si>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</si>
  <si>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</si>
  <si>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</si>
  <si>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</si>
  <si>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</si>
  <si>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</si>
  <si>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</si>
  <si>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</si>
  <si>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</si>
  <si>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</si>
  <si>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</si>
  <si>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</si>
  <si>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</si>
  <si>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</si>
  <si>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</si>
  <si>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</si>
  <si>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</si>
  <si>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</si>
  <si>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</si>
  <si>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</si>
  <si>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</si>
  <si>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</si>
  <si>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</si>
  <si>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</si>
  <si>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</si>
  <si>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</si>
  <si>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</si>
  <si>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</si>
  <si>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</si>
  <si>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</si>
  <si>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</si>
  <si>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</si>
  <si>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</si>
  <si>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</si>
  <si>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</si>
  <si>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</si>
  <si>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</si>
  <si>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</si>
  <si>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</si>
  <si>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</si>
  <si>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</si>
  <si>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</si>
  <si>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</si>
  <si>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</si>
  <si>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</si>
  <si>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</si>
  <si>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</si>
  <si>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</si>
  <si>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</si>
  <si>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</si>
  <si>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</si>
  <si>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</si>
  <si>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</si>
  <si>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</si>
  <si>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</si>
  <si>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</si>
  <si>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</si>
  <si>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</si>
  <si>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</si>
  <si>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</si>
  <si>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</si>
  <si>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</si>
  <si>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</si>
  <si>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</si>
  <si>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</si>
  <si>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</si>
  <si>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</si>
  <si>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</si>
  <si>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</si>
  <si>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</si>
  <si>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</si>
  <si>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</si>
  <si>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</si>
  <si>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</si>
  <si>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</si>
  <si>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</si>
  <si>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</si>
  <si>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</si>
  <si>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</si>
  <si>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</si>
  <si>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</si>
  <si>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</si>
  <si>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</si>
  <si>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</si>
  <si>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</si>
  <si>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</si>
  <si>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</si>
  <si>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</si>
  <si>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</si>
  <si>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</si>
  <si>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</si>
  <si>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</si>
  <si>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</si>
  <si>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</si>
  <si>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</si>
  <si>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</si>
  <si>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</si>
  <si>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</si>
  <si>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</si>
  <si>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</si>
  <si>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</si>
  <si>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</si>
  <si>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</si>
  <si>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</si>
  <si>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</si>
  <si>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</si>
  <si>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</si>
  <si>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</si>
  <si>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</si>
  <si>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</si>
  <si>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</si>
  <si>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</si>
  <si>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</si>
  <si>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</si>
  <si>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</si>
  <si>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</si>
  <si>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</si>
  <si>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</si>
  <si>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</si>
  <si>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</si>
  <si>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</si>
  <si>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</si>
  <si>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</si>
  <si>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</si>
  <si>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</si>
  <si>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</si>
  <si>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</si>
  <si>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</si>
  <si>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</si>
  <si>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</si>
  <si>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</si>
  <si>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</si>
  <si>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</si>
  <si>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</si>
  <si>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</si>
  <si>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</si>
  <si>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</si>
  <si>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</si>
  <si>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</si>
  <si>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</si>
  <si>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</si>
  <si>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</si>
  <si>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</si>
  <si>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</si>
  <si>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</si>
  <si>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</si>
  <si>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</si>
  <si>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</si>
  <si>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</si>
  <si>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</si>
  <si>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</si>
  <si>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</si>
  <si>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</si>
  <si>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</si>
  <si>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</si>
  <si>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</si>
  <si>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</si>
  <si>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</si>
  <si>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</si>
  <si>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</si>
  <si>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</si>
  <si>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</si>
  <si>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</si>
  <si>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</si>
  <si>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</si>
  <si>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</si>
  <si>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</si>
  <si>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</si>
  <si>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</si>
  <si>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</si>
  <si>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</si>
  <si>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</si>
  <si>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</si>
  <si>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</si>
  <si>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</si>
  <si>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</si>
  <si>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</si>
  <si>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</si>
  <si>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</si>
  <si>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</si>
  <si>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</si>
  <si>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</si>
  <si>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</si>
  <si>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</si>
  <si>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</si>
  <si>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</si>
  <si>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</si>
  <si>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</si>
  <si>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</si>
  <si>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</si>
  <si>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</si>
  <si>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</si>
  <si>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</si>
  <si>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</si>
  <si>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</si>
  <si>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</si>
  <si>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</si>
  <si>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</si>
  <si>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</si>
  <si>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</si>
  <si>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</si>
  <si>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</si>
  <si>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</si>
  <si>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</si>
  <si>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</si>
  <si>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</si>
  <si>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</si>
  <si>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</si>
  <si>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</si>
  <si>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</si>
  <si>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</si>
  <si>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</si>
  <si>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</si>
  <si>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</si>
  <si>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</si>
  <si>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</si>
  <si>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</si>
  <si>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</si>
  <si>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</si>
  <si>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</si>
  <si>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</si>
  <si>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</si>
  <si>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</si>
  <si>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</si>
  <si>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</si>
  <si>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</si>
  <si>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</si>
  <si>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</si>
  <si>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</si>
  <si>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</si>
  <si>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</si>
  <si>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</si>
  <si>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</si>
  <si>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</si>
  <si>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</si>
  <si>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</si>
  <si>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</si>
  <si>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</si>
  <si>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</si>
  <si>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</si>
  <si>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</si>
  <si>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</si>
  <si>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</si>
  <si>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</si>
  <si>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</si>
  <si>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</si>
  <si>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</si>
  <si>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</si>
  <si>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</si>
  <si>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</si>
  <si>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</si>
  <si>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</si>
  <si>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</si>
  <si>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</si>
  <si>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</si>
  <si>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</si>
  <si>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</si>
  <si>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</si>
  <si>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</si>
  <si>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</si>
  <si>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</si>
  <si>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</si>
  <si>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</si>
  <si>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</si>
  <si>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</si>
  <si>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</si>
  <si>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</si>
  <si>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</si>
  <si>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</si>
  <si>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</si>
  <si>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</si>
  <si>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</si>
  <si>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</si>
  <si>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</si>
  <si>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</si>
  <si>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</si>
  <si>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</si>
  <si>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</si>
  <si>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</si>
  <si>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</si>
  <si>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</si>
  <si>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</si>
  <si>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</si>
  <si>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</si>
  <si>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</si>
  <si>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</si>
  <si>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</si>
  <si>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</si>
  <si>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</si>
  <si>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</si>
  <si>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</si>
  <si>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</si>
  <si>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</si>
  <si>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</si>
  <si>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</si>
  <si>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</si>
  <si>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</si>
  <si>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</si>
  <si>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</si>
  <si>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</si>
  <si>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</si>
  <si>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</si>
  <si>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</si>
  <si>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</si>
  <si>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</si>
  <si>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</si>
  <si>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</si>
  <si>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</si>
  <si>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</si>
  <si>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</si>
  <si>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</si>
  <si>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</si>
  <si>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</si>
  <si>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</si>
  <si>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</si>
  <si>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</si>
  <si>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</si>
  <si>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</si>
  <si>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</si>
  <si>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</si>
  <si>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</si>
  <si>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</si>
  <si>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</si>
  <si>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</si>
  <si>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</si>
  <si>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</si>
  <si>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</si>
  <si>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</si>
  <si>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</si>
  <si>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</si>
  <si>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</si>
  <si>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</si>
  <si>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</si>
  <si>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</si>
  <si>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</si>
  <si>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</si>
  <si>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</si>
  <si>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</si>
  <si>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</si>
  <si>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</si>
  <si>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</si>
  <si>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</si>
  <si>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</si>
  <si>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</si>
  <si>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</si>
  <si>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</si>
  <si>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</si>
  <si>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</si>
  <si>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</si>
  <si>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</si>
  <si>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</si>
  <si>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</si>
  <si>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</si>
  <si>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</si>
  <si>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</si>
  <si>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</si>
  <si>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</si>
  <si>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</si>
  <si>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</si>
  <si>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</si>
  <si>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</si>
  <si>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</si>
  <si>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</si>
  <si>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</si>
  <si>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</si>
  <si>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</si>
  <si>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</si>
  <si>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</si>
  <si>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</si>
  <si>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</si>
  <si>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</si>
  <si>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</si>
  <si>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</si>
  <si>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</si>
  <si>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</si>
  <si>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</si>
  <si>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</si>
  <si>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</si>
  <si>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</si>
  <si>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</si>
  <si>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</si>
  <si>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</si>
  <si>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</si>
  <si>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</si>
  <si>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</si>
  <si>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</si>
  <si>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</si>
  <si>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</si>
  <si>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</si>
  <si>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</si>
  <si>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</si>
  <si>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</si>
  <si>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</si>
  <si>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</si>
  <si>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</si>
  <si>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</si>
  <si>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</si>
  <si>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</si>
  <si>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</si>
  <si>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</si>
  <si>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</si>
  <si>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</si>
  <si>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</si>
  <si>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</si>
  <si>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</si>
  <si>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</si>
  <si>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</si>
  <si>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</si>
  <si>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</si>
  <si>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</si>
  <si>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</si>
  <si>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</si>
  <si>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</si>
  <si>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</si>
  <si>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</si>
  <si>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</si>
  <si>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</si>
  <si>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</si>
  <si>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</si>
  <si>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</si>
  <si>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</si>
  <si>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</si>
  <si>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</si>
  <si>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</si>
  <si>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</si>
  <si>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</si>
  <si>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</si>
  <si>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</si>
  <si>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</si>
  <si>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</si>
  <si>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</si>
  <si>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</si>
  <si>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</si>
  <si>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</si>
  <si>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</si>
  <si>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</si>
  <si>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</si>
  <si>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</si>
  <si>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</si>
  <si>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</si>
  <si>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</si>
  <si>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</si>
  <si>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</si>
  <si>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</si>
  <si>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</si>
  <si>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</si>
  <si>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</si>
  <si>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</si>
  <si>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</si>
  <si>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</si>
  <si>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</si>
  <si>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</si>
  <si>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</si>
  <si>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</si>
  <si>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</si>
  <si>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</si>
  <si>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</si>
  <si>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</si>
  <si>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</si>
  <si>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</si>
  <si>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</si>
  <si>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</si>
  <si>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</si>
  <si>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</si>
  <si>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</si>
  <si>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</si>
  <si>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</si>
  <si>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</si>
  <si>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</si>
  <si>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</si>
  <si>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</si>
  <si>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</si>
  <si>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</si>
  <si>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</si>
  <si>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</si>
  <si>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</si>
  <si>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</si>
  <si>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</si>
  <si>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</si>
  <si>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</si>
  <si>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</si>
  <si>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</si>
  <si>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</si>
  <si>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</si>
  <si>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</si>
  <si>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</si>
  <si>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</si>
  <si>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</si>
  <si>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</si>
  <si>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</si>
  <si>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</si>
  <si>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</si>
  <si>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</si>
  <si>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</si>
  <si>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</si>
  <si>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</si>
  <si>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</si>
  <si>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</si>
  <si>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</si>
  <si>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</si>
  <si>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</si>
  <si>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</si>
  <si>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</si>
  <si>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</si>
  <si>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</si>
  <si>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</si>
  <si>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</si>
  <si>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</si>
  <si>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</si>
  <si>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</si>
  <si>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</si>
  <si>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</si>
  <si>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</si>
  <si>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</si>
  <si>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</si>
  <si>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</si>
  <si>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</si>
  <si>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</si>
  <si>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</si>
  <si>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</si>
  <si>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</si>
  <si>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</si>
  <si>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</si>
  <si>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</si>
  <si>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</si>
  <si>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</si>
  <si>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</si>
  <si>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</si>
  <si>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</si>
  <si>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</si>
  <si>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</si>
  <si>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</si>
  <si>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</si>
  <si>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</si>
  <si>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</si>
  <si>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</si>
  <si>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</si>
  <si>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</si>
  <si>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</si>
  <si>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</si>
  <si>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</si>
  <si>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</si>
  <si>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</si>
  <si>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</si>
  <si>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</si>
  <si>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</si>
  <si>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</si>
  <si>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</si>
  <si>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</si>
  <si>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</si>
  <si>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</si>
  <si>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</si>
  <si>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</si>
  <si>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</si>
  <si>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</si>
  <si>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</si>
  <si>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</si>
  <si>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</si>
  <si>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</si>
  <si>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</si>
  <si>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</si>
  <si>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</si>
  <si>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</si>
  <si>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</si>
  <si>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</si>
  <si>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</si>
  <si>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</si>
  <si>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</si>
  <si>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</si>
  <si>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</si>
  <si>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</si>
  <si>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</si>
  <si>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</si>
  <si>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</si>
  <si>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</si>
  <si>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</si>
  <si>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</si>
  <si>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</si>
  <si>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</si>
  <si>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</si>
  <si>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</si>
  <si>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</si>
  <si>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</si>
  <si>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</si>
  <si>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</si>
  <si>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</si>
  <si>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</si>
  <si>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</si>
  <si>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</si>
  <si>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</si>
  <si>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</si>
  <si>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</si>
  <si>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</si>
  <si>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</si>
  <si>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</si>
  <si>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</si>
  <si>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</si>
  <si>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</si>
  <si>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</si>
  <si>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</si>
  <si>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</si>
  <si>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</si>
  <si>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</si>
  <si>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</si>
  <si>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</si>
  <si>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</si>
  <si>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</si>
  <si>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</si>
  <si>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</si>
  <si>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</si>
  <si>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</si>
  <si>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</si>
  <si>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</si>
  <si>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</si>
  <si>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</si>
  <si>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</si>
  <si>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</si>
  <si>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</si>
  <si>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</si>
  <si>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</si>
  <si>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</si>
  <si>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</si>
  <si>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</si>
  <si>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</si>
  <si>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</si>
  <si>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</si>
  <si>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</si>
  <si>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</si>
  <si>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</si>
  <si>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</si>
  <si>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</si>
  <si>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</si>
  <si>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</si>
  <si>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</si>
  <si>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</si>
  <si>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</si>
  <si>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</si>
  <si>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</si>
  <si>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</si>
  <si>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</si>
  <si>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</si>
  <si>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</si>
  <si>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</si>
  <si>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</si>
  <si>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</si>
  <si>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</si>
  <si>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</si>
  <si>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</si>
  <si>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</si>
  <si>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</si>
  <si>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</si>
  <si>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</si>
  <si>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</si>
  <si>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</si>
  <si>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</si>
  <si>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</si>
  <si>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</si>
  <si>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</si>
  <si>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</si>
  <si>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</si>
  <si>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</si>
  <si>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</si>
  <si>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</si>
  <si>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</si>
  <si>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</si>
  <si>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</si>
  <si>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</si>
  <si>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</si>
  <si>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</si>
  <si>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</si>
  <si>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</si>
  <si>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</si>
  <si>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</si>
  <si>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</si>
  <si>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</si>
  <si>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</si>
  <si>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</si>
  <si>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</si>
  <si>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</si>
  <si>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</si>
  <si>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</si>
  <si>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</si>
  <si>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</si>
  <si>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</si>
  <si>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</si>
  <si>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</si>
  <si>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</si>
  <si>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</si>
  <si>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</si>
  <si>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</si>
  <si>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</si>
  <si>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</si>
  <si>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</si>
  <si>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</si>
  <si>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</si>
  <si>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</si>
  <si>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</si>
  <si>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</si>
  <si>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</si>
  <si>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</si>
  <si>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</si>
  <si>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</si>
  <si>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</si>
  <si>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</si>
  <si>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</si>
  <si>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</si>
  <si>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</si>
  <si>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</si>
  <si>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</si>
  <si>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</si>
  <si>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</si>
  <si>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</si>
  <si>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</si>
  <si>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</si>
  <si>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</si>
  <si>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</si>
  <si>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</si>
  <si>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</si>
  <si>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</si>
  <si>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</si>
  <si>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</si>
  <si>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</si>
  <si>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</si>
  <si>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</si>
  <si>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</si>
  <si>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</si>
  <si>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</si>
  <si>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</si>
  <si>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</si>
  <si>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</si>
  <si>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</si>
  <si>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</si>
  <si>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</si>
  <si>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</si>
  <si>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</si>
  <si>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</si>
  <si>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</si>
  <si>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</si>
  <si>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</si>
  <si>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</si>
  <si>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</si>
  <si>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</si>
  <si>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</si>
  <si>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</si>
  <si>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</si>
  <si>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</si>
  <si>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</si>
  <si>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</si>
  <si>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</si>
  <si>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</si>
  <si>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</si>
  <si>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</si>
  <si>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</si>
  <si>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</si>
  <si>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</si>
  <si>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</si>
  <si>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</si>
  <si>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</si>
  <si>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</si>
  <si>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</si>
  <si>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</si>
  <si>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</si>
  <si>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</si>
  <si>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</si>
  <si>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</si>
  <si>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</si>
  <si>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</si>
  <si>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</si>
  <si>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</si>
  <si>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</si>
  <si>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</si>
  <si>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</si>
  <si>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</si>
  <si>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</si>
  <si>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</si>
  <si>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</si>
  <si>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</si>
  <si>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</si>
  <si>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</si>
  <si>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</si>
  <si>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</si>
  <si>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</si>
  <si>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</si>
  <si>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</si>
  <si>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</si>
  <si>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</si>
  <si>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</si>
  <si>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</si>
  <si>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</si>
  <si>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</si>
  <si>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</si>
  <si>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</si>
  <si>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</si>
  <si>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</si>
  <si>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</si>
  <si>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</si>
  <si>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</si>
  <si>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</si>
  <si>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</si>
  <si>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</si>
  <si>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</si>
  <si>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</si>
  <si>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</si>
  <si>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</si>
  <si>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</si>
  <si>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</si>
  <si>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</si>
  <si>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</si>
  <si>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</si>
  <si>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</si>
  <si>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</si>
  <si>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</si>
  <si>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</si>
  <si>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</si>
  <si>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</si>
  <si>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</si>
  <si>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</si>
  <si>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</si>
  <si>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</si>
  <si>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</si>
  <si>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</si>
  <si>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</si>
  <si>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</si>
  <si>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</si>
  <si>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</si>
  <si>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</si>
  <si>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</si>
  <si>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</si>
  <si>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</si>
  <si>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</si>
  <si>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</si>
  <si>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</si>
  <si>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</si>
  <si>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</si>
  <si>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</si>
  <si>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</si>
  <si>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</si>
  <si>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</si>
  <si>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</si>
  <si>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</si>
  <si>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</si>
  <si>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</si>
  <si>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</si>
  <si>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</si>
  <si>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</si>
  <si>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</si>
  <si>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</si>
  <si>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</si>
  <si>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</si>
  <si>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</si>
  <si>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</si>
  <si>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</si>
  <si>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</si>
  <si>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</si>
  <si>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</si>
  <si>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</si>
  <si>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</si>
  <si>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</si>
  <si>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</si>
  <si>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</si>
  <si>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</si>
  <si>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</si>
  <si>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</si>
  <si>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</si>
  <si>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</si>
  <si>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</si>
  <si>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</si>
  <si>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</si>
  <si>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</si>
  <si>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</si>
  <si>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</si>
  <si>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</si>
  <si>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</si>
  <si>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</si>
  <si>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</si>
  <si>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</si>
  <si>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</si>
  <si>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</si>
  <si>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</si>
  <si>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</si>
  <si>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</si>
  <si>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</si>
  <si>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</si>
  <si>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</si>
  <si>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</si>
  <si>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</si>
  <si>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</si>
  <si>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</si>
  <si>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</si>
  <si>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</si>
  <si>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</si>
  <si>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</si>
  <si>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</si>
  <si>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</si>
  <si>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</si>
  <si>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</si>
  <si>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</si>
  <si>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</si>
  <si>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</si>
  <si>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</si>
  <si>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</si>
  <si>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</si>
  <si>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</si>
  <si>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</si>
  <si>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</si>
  <si>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</si>
  <si>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</si>
  <si>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</si>
  <si>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</si>
  <si>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</si>
  <si>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</si>
  <si>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</si>
  <si>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</si>
  <si>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</si>
  <si>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</si>
  <si>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</si>
  <si>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</si>
  <si>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</si>
  <si>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</si>
  <si>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</si>
  <si>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</si>
  <si>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</si>
  <si>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</si>
  <si>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</si>
  <si>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</si>
  <si>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</si>
  <si>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</si>
  <si>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</si>
  <si>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</si>
  <si>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</si>
  <si>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</si>
  <si>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</si>
  <si>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</si>
  <si>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</si>
  <si>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</si>
  <si>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</si>
  <si>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</si>
  <si>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</si>
  <si>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</si>
  <si>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</si>
  <si>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</si>
  <si>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</si>
  <si>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</si>
  <si>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</si>
  <si>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</si>
  <si>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</si>
  <si>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</si>
  <si>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</si>
  <si>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</si>
  <si>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</si>
  <si>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</si>
  <si>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</si>
  <si>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</si>
  <si>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</si>
  <si>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</si>
  <si>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</si>
  <si>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</si>
  <si>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</si>
  <si>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</si>
  <si>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</si>
  <si>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</si>
  <si>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</si>
  <si>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</si>
  <si>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</si>
  <si>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</si>
  <si>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</si>
  <si>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</si>
  <si>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</si>
  <si>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</si>
  <si>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</si>
  <si>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</si>
  <si>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</si>
  <si>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</si>
  <si>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</si>
  <si>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</si>
  <si>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</si>
  <si>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</si>
  <si>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</si>
  <si>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</si>
  <si>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</si>
  <si>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</si>
  <si>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</si>
  <si>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</si>
  <si>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</si>
  <si>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</si>
  <si>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</si>
  <si>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</si>
  <si>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</si>
  <si>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</si>
  <si>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</si>
  <si>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</si>
  <si>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</si>
  <si>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</si>
  <si>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</si>
  <si>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</si>
  <si>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</si>
  <si>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</si>
  <si>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</si>
  <si>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</si>
  <si>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</si>
  <si>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</si>
  <si>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</si>
  <si>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</si>
  <si>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</si>
  <si>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</si>
  <si>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</si>
  <si>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</si>
  <si>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</si>
  <si>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</si>
  <si>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</si>
  <si>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</si>
  <si>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</si>
  <si>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</si>
  <si>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</si>
  <si>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</si>
  <si>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</si>
  <si>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</si>
  <si>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</si>
  <si>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</si>
  <si>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</si>
  <si>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</si>
  <si>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</si>
  <si>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</si>
  <si>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</si>
  <si>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</si>
  <si>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</si>
  <si>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</si>
  <si>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</si>
  <si>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</si>
  <si>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</si>
  <si>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</si>
  <si>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</si>
  <si>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</si>
  <si>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</si>
  <si>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</si>
  <si>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</si>
  <si>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</si>
  <si>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</si>
  <si>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</si>
  <si>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</si>
  <si>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</si>
  <si>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</si>
  <si>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</si>
  <si>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</si>
  <si>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</si>
  <si>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</si>
  <si>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</si>
  <si>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</si>
  <si>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</si>
  <si>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</si>
  <si>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</si>
  <si>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</si>
  <si>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</si>
  <si>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</si>
  <si>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</si>
  <si>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</si>
  <si>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</si>
  <si>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</si>
  <si>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</si>
  <si>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</si>
  <si>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</si>
  <si>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</si>
  <si>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</si>
  <si>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</si>
  <si>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</si>
  <si>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</si>
  <si>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</si>
  <si>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</si>
  <si>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</si>
  <si>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</si>
  <si>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</si>
  <si>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</si>
  <si>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</si>
  <si>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</si>
  <si>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</si>
  <si>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</si>
  <si>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</si>
  <si>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</si>
  <si>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</si>
  <si>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</si>
  <si>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</si>
  <si>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</si>
  <si>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</si>
  <si>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</si>
  <si>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</si>
  <si>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</si>
  <si>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</si>
  <si>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</si>
  <si>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</si>
  <si>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</si>
  <si>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</si>
  <si>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</si>
  <si>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</si>
  <si>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</si>
  <si>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</si>
  <si>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</si>
  <si>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</si>
  <si>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</si>
  <si>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</si>
  <si>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</si>
  <si>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</si>
  <si>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</si>
  <si>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</si>
  <si>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</si>
  <si>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</si>
  <si>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</si>
  <si>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</si>
  <si>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</si>
  <si>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</si>
  <si>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</si>
  <si>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</si>
  <si>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</si>
  <si>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</si>
  <si>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</si>
  <si>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</si>
  <si>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</si>
  <si>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</si>
  <si>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</si>
  <si>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</si>
  <si>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</si>
  <si>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</si>
  <si>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</si>
  <si>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</si>
  <si>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</si>
  <si>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</si>
  <si>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</si>
  <si>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</si>
  <si>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</si>
  <si>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</si>
  <si>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</si>
  <si>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</si>
  <si>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</si>
  <si>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</si>
  <si>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</si>
  <si>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</si>
  <si>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</si>
  <si>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</si>
  <si>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</si>
  <si>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</si>
  <si>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</si>
  <si>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</si>
  <si>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</si>
  <si>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</si>
  <si>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</si>
  <si>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</si>
  <si>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</si>
  <si>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</si>
  <si>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</si>
  <si>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</si>
  <si>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</si>
  <si>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</si>
  <si>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</si>
  <si>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</si>
  <si>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</si>
  <si>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</si>
  <si>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</si>
  <si>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</si>
  <si>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</si>
  <si>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</si>
  <si>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</si>
  <si>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</si>
  <si>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</si>
  <si>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</si>
  <si>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</si>
  <si>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</si>
  <si>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</si>
  <si>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</si>
  <si>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</si>
  <si>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</si>
  <si>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</si>
  <si>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</si>
  <si>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</si>
  <si>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</si>
  <si>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</si>
  <si>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</si>
  <si>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</si>
  <si>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</si>
  <si>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</si>
  <si>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</si>
  <si>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</si>
  <si>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</si>
  <si>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</si>
  <si>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</si>
  <si>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</si>
  <si>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</si>
  <si>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</si>
  <si>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</si>
  <si>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</si>
  <si>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</si>
  <si>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</si>
  <si>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</si>
  <si>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</si>
  <si>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</si>
  <si>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</si>
  <si>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</si>
  <si>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</si>
  <si>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</si>
  <si>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</si>
  <si>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</si>
  <si>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</si>
  <si>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</si>
  <si>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</si>
  <si>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</si>
  <si>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</si>
  <si>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</si>
  <si>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</si>
  <si>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</si>
  <si>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</si>
  <si>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</si>
  <si>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</si>
  <si>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</si>
  <si>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</si>
  <si>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</si>
  <si>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</si>
  <si>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</si>
  <si>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</si>
  <si>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</si>
  <si>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</si>
  <si>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</si>
  <si>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</si>
  <si>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</si>
  <si>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</si>
  <si>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</si>
  <si>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</si>
  <si>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</si>
  <si>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</si>
  <si>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</si>
  <si>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</si>
  <si>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</si>
  <si>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</si>
  <si>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</si>
  <si>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</si>
  <si>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</si>
  <si>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</si>
  <si>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</si>
  <si>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</si>
  <si>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</si>
  <si>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</si>
  <si>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</si>
  <si>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</si>
  <si>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</si>
  <si>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</si>
  <si>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</si>
  <si>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</si>
  <si>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</si>
  <si>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</si>
  <si>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</si>
  <si>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</si>
  <si>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</si>
  <si>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</si>
  <si>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</si>
  <si>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</si>
  <si>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</si>
  <si>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</si>
  <si>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</si>
  <si>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</si>
  <si>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</si>
  <si>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</si>
  <si>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</si>
  <si>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</si>
  <si>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</si>
  <si>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</si>
  <si>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</si>
  <si>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</si>
  <si>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</si>
  <si>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</si>
  <si>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</si>
  <si>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</si>
  <si>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</si>
  <si>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</si>
  <si>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</si>
  <si>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</si>
  <si>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</si>
  <si>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</si>
  <si>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</si>
  <si>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</si>
  <si>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</si>
  <si>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</si>
  <si>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</si>
  <si>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</si>
  <si>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</si>
  <si>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</si>
  <si>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</si>
  <si>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</si>
  <si>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</si>
  <si>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</si>
  <si>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</si>
  <si>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</si>
  <si>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</si>
  <si>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</si>
  <si>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</si>
  <si>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</si>
  <si>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</si>
  <si>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</si>
  <si>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</si>
  <si>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</si>
  <si>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</si>
  <si>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</si>
  <si>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</si>
  <si>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</si>
  <si>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</si>
  <si>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</si>
  <si>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</si>
  <si>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</si>
  <si>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</si>
  <si>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</si>
  <si>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</si>
  <si>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</si>
  <si>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</si>
  <si>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</si>
  <si>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</si>
  <si>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</si>
  <si>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</si>
  <si>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</si>
  <si>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</si>
  <si>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</si>
  <si>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</si>
  <si>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</si>
  <si>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</si>
  <si>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</si>
  <si>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</si>
  <si>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</si>
  <si>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</si>
  <si>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</si>
  <si>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</si>
  <si>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</si>
  <si>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</si>
  <si>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</si>
  <si>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</si>
  <si>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</si>
  <si>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</si>
  <si>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</si>
  <si>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</si>
  <si>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</si>
  <si>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</si>
  <si>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</si>
  <si>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</si>
  <si>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</si>
  <si>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</si>
  <si>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</si>
  <si>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</si>
  <si>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</si>
  <si>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</si>
  <si>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</si>
  <si>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</si>
  <si>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</si>
  <si>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</si>
  <si>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</si>
  <si>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</si>
  <si>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</si>
  <si>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</si>
  <si>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</si>
  <si>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</si>
  <si>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</si>
  <si>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</si>
  <si>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</si>
  <si>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</si>
  <si>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</si>
  <si>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</si>
  <si>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</si>
  <si>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</si>
  <si>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</si>
  <si>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</si>
  <si>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</si>
  <si>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</si>
  <si>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</si>
  <si>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</si>
  <si>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</si>
  <si>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</si>
  <si>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</si>
  <si>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</si>
  <si>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</si>
  <si>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</si>
  <si>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</si>
  <si>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</si>
  <si>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</si>
  <si>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</si>
  <si>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</si>
  <si>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</si>
  <si>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</si>
  <si>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</si>
  <si>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</si>
  <si>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</si>
  <si>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</si>
  <si>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</si>
  <si>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</si>
  <si>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</si>
  <si>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</si>
  <si>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</si>
  <si>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</si>
  <si>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</si>
  <si>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</si>
  <si>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</si>
  <si>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</si>
  <si>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</si>
  <si>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</si>
  <si>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</si>
  <si>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</si>
  <si>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</si>
  <si>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</si>
  <si>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</si>
  <si>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</si>
  <si>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</si>
  <si>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</si>
  <si>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</si>
  <si>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</si>
  <si>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</si>
  <si>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</si>
  <si>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</si>
  <si>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</si>
  <si>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</si>
  <si>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</si>
  <si>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</si>
  <si>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</si>
  <si>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</si>
  <si>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</si>
  <si>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</si>
  <si>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</si>
  <si>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</si>
  <si>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</si>
  <si>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</si>
  <si>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</si>
  <si>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</si>
  <si>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</si>
  <si>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</si>
  <si>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</si>
  <si>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</si>
  <si>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</si>
  <si>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</si>
  <si>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</si>
  <si>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</si>
  <si>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</si>
  <si>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</si>
  <si>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</si>
  <si>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</si>
  <si>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</si>
  <si>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</si>
  <si>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</si>
  <si>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</si>
  <si>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</si>
  <si>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</si>
  <si>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</si>
  <si>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</si>
  <si>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</si>
  <si>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</si>
  <si>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</si>
  <si>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</si>
  <si>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</si>
  <si>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</si>
  <si>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</si>
  <si>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</si>
  <si>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</si>
  <si>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</si>
  <si>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</si>
  <si>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</si>
  <si>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</si>
  <si>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</si>
  <si>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</si>
  <si>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</si>
  <si>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</si>
  <si>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</si>
  <si>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</si>
  <si>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</si>
  <si>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</si>
  <si>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</si>
  <si>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</si>
  <si>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</si>
  <si>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</si>
  <si>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</si>
  <si>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</si>
  <si>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</si>
  <si>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</si>
  <si>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</si>
  <si>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</si>
  <si>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</si>
  <si>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</si>
  <si>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</si>
  <si>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</si>
  <si>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</si>
  <si>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</si>
  <si>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</si>
  <si>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</si>
  <si>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</si>
  <si>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</si>
  <si>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</si>
  <si>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</si>
  <si>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</si>
  <si>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</si>
  <si>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</si>
  <si>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</si>
  <si>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</si>
  <si>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</si>
  <si>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</si>
  <si>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</si>
  <si>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</si>
  <si>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</si>
  <si>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</si>
  <si>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</si>
  <si>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</si>
  <si>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</si>
  <si>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</si>
  <si>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</si>
  <si>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</si>
  <si>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</si>
  <si>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</si>
  <si>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</si>
  <si>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</si>
  <si>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</si>
  <si>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</si>
  <si>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</si>
  <si>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</si>
  <si>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</si>
  <si>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</si>
  <si>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</si>
  <si>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</si>
  <si>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</si>
  <si>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</si>
  <si>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</si>
  <si>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</si>
  <si>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</si>
  <si>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</si>
  <si>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</si>
  <si>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</si>
  <si>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</si>
  <si>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</si>
  <si>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</si>
  <si>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</si>
  <si>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</si>
  <si>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</si>
  <si>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</si>
  <si>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</si>
  <si>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</si>
  <si>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</si>
  <si>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</si>
  <si>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</si>
  <si>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</si>
  <si>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</si>
  <si>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</si>
  <si>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</si>
  <si>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</si>
  <si>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</si>
  <si>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</si>
  <si>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</si>
  <si>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</si>
  <si>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</si>
  <si>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</si>
  <si>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</si>
  <si>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</si>
  <si>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</si>
  <si>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</si>
  <si>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</si>
  <si>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</si>
  <si>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</si>
  <si>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</si>
  <si>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</si>
  <si>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</si>
  <si>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</si>
  <si>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</si>
  <si>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</si>
  <si>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</si>
  <si>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</si>
  <si>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</si>
  <si>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</si>
  <si>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</si>
  <si>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</si>
  <si>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</si>
  <si>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</si>
  <si>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</si>
  <si>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</si>
  <si>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</si>
  <si>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</si>
  <si>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</si>
  <si>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</si>
  <si>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</si>
  <si>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</si>
  <si>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</si>
  <si>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</si>
  <si>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</si>
  <si>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</si>
  <si>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</si>
  <si>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</si>
  <si>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</si>
  <si>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</si>
  <si>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</si>
  <si>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</si>
  <si>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</si>
  <si>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</si>
  <si>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</si>
  <si>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</si>
  <si>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</si>
  <si>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</si>
  <si>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</si>
  <si>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</si>
  <si>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</si>
  <si>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</si>
  <si>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</si>
  <si>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</si>
  <si>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</si>
  <si>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</si>
  <si>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</si>
  <si>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</si>
  <si>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</si>
  <si>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</si>
  <si>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</si>
  <si>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</si>
  <si>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</si>
  <si>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</si>
  <si>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</si>
  <si>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</si>
  <si>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</si>
  <si>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</si>
  <si>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</si>
  <si>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</si>
  <si>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</si>
  <si>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</si>
  <si>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</si>
  <si>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</si>
  <si>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</si>
  <si>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</si>
  <si>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</si>
  <si>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</si>
  <si>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</si>
  <si>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</si>
  <si>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</si>
  <si>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</si>
  <si>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</si>
  <si>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</si>
  <si>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</si>
  <si>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</si>
  <si>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</si>
  <si>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</si>
  <si>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</si>
  <si>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</si>
  <si>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</si>
  <si>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</si>
  <si>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</si>
  <si>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</si>
  <si>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</si>
  <si>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</si>
  <si>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</si>
  <si>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</si>
  <si>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</si>
  <si>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</si>
  <si>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</si>
  <si>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</si>
  <si>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</si>
  <si>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</si>
  <si>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</si>
  <si>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</si>
  <si>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</si>
  <si>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</si>
  <si>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</si>
  <si>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</si>
  <si>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</si>
  <si>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</si>
  <si>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</si>
  <si>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</si>
  <si>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</si>
  <si>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</si>
  <si>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</si>
  <si>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</si>
  <si>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</si>
  <si>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</si>
  <si>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</si>
  <si>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</si>
  <si>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</si>
  <si>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</si>
  <si>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</si>
  <si>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</si>
  <si>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</si>
  <si>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</si>
  <si>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</si>
  <si>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</si>
  <si>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</si>
  <si>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</si>
  <si>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</si>
  <si>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</si>
  <si>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</si>
  <si>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</si>
  <si>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</si>
  <si>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</si>
  <si>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</si>
  <si>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</si>
  <si>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</si>
  <si>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</si>
  <si>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</si>
  <si>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</si>
  <si>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</si>
  <si>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</si>
  <si>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</si>
  <si>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</si>
  <si>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</si>
  <si>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</si>
  <si>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</si>
  <si>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</si>
  <si>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</si>
  <si>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</si>
  <si>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</si>
  <si>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</si>
  <si>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</si>
  <si>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</si>
  <si>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</si>
  <si>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</si>
  <si>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</si>
  <si>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</si>
  <si>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</si>
  <si>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</si>
  <si>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</si>
  <si>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</si>
  <si>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</si>
  <si>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</si>
  <si>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</si>
  <si>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</si>
  <si>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</si>
  <si>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</si>
  <si>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</si>
  <si>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</si>
  <si>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</si>
  <si>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</si>
  <si>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</si>
  <si>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</si>
  <si>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</si>
  <si>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</si>
  <si>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</si>
  <si>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</si>
  <si>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</si>
  <si>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</si>
  <si>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</si>
  <si>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</si>
  <si>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</si>
  <si>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</si>
  <si>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</si>
  <si>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</si>
  <si>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</si>
  <si>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</si>
  <si>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</si>
  <si>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</si>
  <si>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</si>
  <si>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</si>
  <si>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</si>
  <si>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</si>
  <si>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</si>
  <si>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</si>
  <si>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</si>
  <si>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</si>
  <si>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</si>
  <si>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</si>
  <si>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</si>
  <si>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</si>
  <si>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</si>
  <si>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</si>
  <si>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</si>
  <si>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</si>
  <si>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</si>
  <si>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</si>
  <si>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</si>
  <si>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</si>
  <si>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</si>
  <si>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</si>
  <si>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</si>
  <si>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</si>
  <si>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</si>
  <si>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</si>
  <si>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</si>
  <si>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</si>
  <si>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</si>
  <si>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</si>
  <si>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</si>
  <si>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</si>
  <si>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</si>
  <si>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</si>
  <si>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</si>
  <si>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</si>
  <si>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</si>
  <si>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</si>
  <si>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</si>
  <si>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</si>
  <si>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</si>
  <si>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</si>
  <si>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</si>
  <si>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</si>
  <si>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</si>
  <si>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</si>
  <si>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</si>
  <si>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</si>
  <si>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</si>
  <si>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</si>
  <si>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</si>
  <si>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</si>
  <si>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</si>
  <si>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</si>
  <si>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</si>
  <si>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</si>
  <si>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</si>
  <si>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</si>
  <si>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</si>
  <si>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</si>
  <si>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</si>
  <si>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</si>
  <si>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</si>
  <si>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</si>
  <si>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</si>
  <si>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</si>
  <si>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</si>
  <si>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</si>
  <si>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</si>
  <si>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</si>
  <si>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</si>
  <si>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</si>
  <si>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</si>
  <si>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</si>
  <si>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</si>
  <si>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</si>
  <si>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</si>
  <si>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</si>
  <si>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</si>
  <si>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</si>
  <si>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</si>
  <si>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</si>
  <si>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</si>
  <si>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</si>
  <si>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</si>
  <si>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</si>
  <si>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</si>
  <si>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</si>
  <si>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</si>
  <si>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</si>
  <si>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</si>
  <si>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</si>
  <si>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</si>
  <si>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</si>
  <si>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</si>
  <si>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</si>
  <si>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</si>
  <si>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</si>
  <si>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</si>
  <si>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</si>
  <si>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</si>
  <si>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</si>
  <si>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</si>
  <si>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</si>
  <si>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</si>
  <si>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</si>
  <si>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</si>
  <si>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</si>
  <si>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</si>
  <si>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</si>
  <si>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</si>
  <si>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</si>
  <si>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</si>
  <si>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</si>
  <si>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</si>
  <si>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</si>
  <si>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</si>
  <si>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</si>
  <si>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</si>
  <si>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</si>
  <si>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</si>
  <si>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</si>
  <si>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</si>
  <si>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</si>
  <si>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</si>
  <si>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</si>
  <si>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</si>
  <si>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</si>
  <si>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</si>
  <si>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</si>
  <si>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</si>
  <si>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</si>
  <si>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</si>
  <si>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</si>
  <si>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</si>
  <si>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</si>
  <si>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</si>
  <si>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</si>
  <si>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</si>
  <si>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</si>
  <si>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</si>
  <si>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</si>
  <si>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</si>
  <si>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</si>
  <si>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</si>
  <si>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</si>
  <si>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</si>
  <si>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</si>
  <si>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</si>
  <si>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</si>
  <si>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</si>
  <si>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</si>
  <si>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</si>
  <si>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</si>
  <si>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</si>
  <si>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</si>
  <si>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</si>
  <si>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</si>
  <si>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</si>
  <si>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</si>
  <si>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</si>
  <si>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</si>
  <si>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</si>
  <si>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</si>
  <si>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</si>
  <si>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</si>
  <si>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</si>
  <si>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</si>
  <si>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</si>
  <si>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</si>
  <si>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</si>
  <si>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</si>
  <si>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</si>
  <si>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</si>
  <si>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</si>
  <si>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</si>
  <si>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</si>
  <si>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</si>
  <si>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</si>
  <si>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</si>
  <si>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</si>
  <si>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</si>
  <si>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</si>
  <si>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</si>
  <si>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</si>
  <si>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</si>
  <si>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</si>
  <si>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</si>
  <si>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</si>
  <si>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</si>
  <si>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</si>
  <si>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</si>
  <si>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</si>
  <si>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</si>
  <si>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</si>
  <si>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</si>
  <si>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</si>
  <si>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</si>
  <si>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</si>
  <si>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</si>
  <si>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</si>
  <si>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</si>
  <si>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</si>
  <si>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</si>
  <si>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</si>
  <si>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</si>
  <si>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</si>
  <si>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</si>
  <si>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</si>
  <si>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</si>
  <si>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</si>
  <si>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</si>
  <si>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</si>
  <si>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</si>
  <si>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</si>
  <si>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</si>
  <si>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</si>
  <si>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</si>
  <si>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</si>
  <si>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</si>
  <si>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</si>
  <si>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</si>
  <si>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</si>
  <si>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</si>
  <si>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</si>
  <si>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</si>
  <si>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</si>
  <si>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</si>
  <si>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</si>
  <si>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</si>
  <si>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</si>
  <si>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</si>
  <si>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</si>
  <si>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</si>
  <si>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</si>
  <si>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</si>
  <si>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</si>
  <si>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</si>
  <si>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</si>
  <si>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</si>
  <si>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</si>
  <si>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</si>
  <si>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</si>
  <si>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</si>
  <si>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</si>
  <si>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</si>
  <si>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</si>
  <si>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</si>
  <si>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</si>
  <si>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</si>
  <si>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</si>
  <si>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</si>
  <si>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</si>
  <si>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</si>
  <si>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</si>
  <si>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</si>
  <si>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</si>
  <si>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</si>
  <si>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</si>
  <si>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</si>
  <si>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</si>
  <si>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</si>
  <si>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</si>
  <si>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</si>
  <si>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</si>
  <si>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</si>
  <si>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</si>
  <si>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</si>
  <si>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</si>
  <si>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</si>
  <si>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</si>
  <si>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</si>
  <si>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</si>
  <si>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</si>
  <si>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</si>
  <si>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</si>
  <si>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</si>
  <si>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</si>
  <si>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</si>
  <si>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</si>
  <si>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</si>
  <si>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</si>
  <si>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</si>
  <si>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</si>
  <si>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</si>
  <si>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</si>
  <si>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</si>
  <si>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</si>
  <si>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</si>
  <si>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</si>
  <si>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</si>
  <si>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</si>
  <si>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</si>
  <si>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</si>
  <si>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</si>
  <si>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</si>
  <si>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</si>
  <si>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</si>
  <si>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</si>
  <si>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</si>
  <si>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</si>
  <si>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</si>
  <si>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</si>
  <si>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</si>
  <si>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</si>
  <si>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</si>
  <si>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</si>
  <si>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</si>
  <si>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</si>
  <si>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</si>
  <si>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</si>
  <si>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</si>
  <si>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</si>
  <si>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</si>
  <si>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</si>
  <si>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</si>
  <si>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</si>
  <si>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</si>
  <si>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</si>
  <si>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</si>
  <si>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</si>
  <si>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</si>
  <si>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</si>
  <si>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</si>
  <si>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</si>
  <si>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</si>
  <si>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</si>
  <si>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</si>
  <si>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</si>
  <si>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</si>
  <si>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</si>
  <si>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</si>
  <si>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</si>
  <si>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</si>
  <si>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</si>
  <si>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</si>
  <si>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</si>
  <si>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</si>
  <si>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</si>
  <si>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</si>
  <si>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</si>
  <si>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</si>
  <si>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</si>
  <si>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</si>
  <si>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</si>
  <si>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</si>
  <si>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</si>
  <si>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</si>
  <si>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</si>
  <si>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</si>
  <si>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</si>
  <si>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</si>
  <si>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</si>
  <si>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</si>
  <si>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</si>
  <si>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</si>
  <si>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</si>
  <si>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</si>
  <si>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</si>
  <si>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</si>
  <si>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</si>
  <si>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</si>
  <si>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</si>
  <si>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</si>
  <si>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</si>
  <si>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</si>
  <si>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</si>
  <si>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</si>
  <si>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</si>
  <si>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</si>
  <si>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</si>
  <si>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</si>
  <si>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</si>
  <si>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</si>
  <si>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</si>
  <si>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</si>
  <si>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</si>
  <si>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</si>
  <si>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</si>
  <si>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</si>
  <si>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</si>
  <si>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</si>
  <si>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</si>
  <si>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</si>
  <si>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</si>
  <si>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</si>
  <si>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</si>
  <si>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</si>
  <si>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</si>
  <si>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</si>
  <si>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</si>
  <si>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</si>
  <si>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</si>
  <si>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</si>
  <si>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</si>
  <si>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</si>
  <si>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</si>
  <si>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</si>
  <si>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</si>
  <si>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</si>
  <si>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</si>
  <si>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</si>
  <si>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</si>
  <si>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</si>
  <si>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</si>
  <si>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</si>
  <si>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</si>
  <si>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</si>
  <si>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</si>
  <si>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</si>
  <si>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</si>
  <si>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</si>
  <si>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</si>
  <si>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</si>
  <si>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</si>
  <si>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</si>
  <si>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</si>
  <si>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</si>
  <si>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</si>
  <si>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</si>
  <si>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</si>
  <si>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</si>
  <si>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</si>
  <si>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</si>
  <si>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</si>
  <si>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</si>
  <si>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</si>
  <si>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</si>
  <si>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</si>
  <si>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</si>
  <si>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</si>
  <si>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</si>
  <si>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</si>
  <si>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</si>
  <si>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</si>
  <si>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</si>
  <si>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</si>
  <si>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</si>
  <si>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</si>
  <si>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</si>
  <si>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</si>
  <si>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</si>
  <si>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</si>
  <si>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</si>
  <si>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</si>
  <si>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</si>
  <si>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</si>
  <si>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</si>
  <si>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</si>
  <si>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</si>
  <si>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</si>
  <si>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</si>
  <si>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</si>
  <si>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</si>
  <si>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</si>
  <si>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</si>
  <si>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</si>
  <si>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</si>
  <si>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</si>
  <si>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</si>
  <si>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</si>
  <si>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</si>
  <si>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</si>
  <si>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</si>
  <si>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</si>
  <si>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</si>
  <si>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</si>
  <si>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</si>
  <si>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</si>
  <si>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</si>
  <si>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</si>
  <si>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</si>
  <si>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</si>
  <si>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</si>
  <si>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</si>
  <si>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</si>
  <si>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</si>
  <si>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</si>
  <si>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</si>
  <si>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</si>
  <si>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</si>
  <si>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</si>
  <si>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</si>
  <si>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</si>
  <si>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</si>
  <si>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</si>
  <si>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</si>
  <si>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</si>
  <si>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</si>
  <si>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</si>
  <si>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</si>
  <si>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</si>
  <si>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</si>
  <si>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</si>
  <si>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</si>
  <si>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</si>
  <si>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</si>
  <si>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</si>
  <si>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</si>
  <si>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</si>
  <si>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</si>
  <si>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</si>
  <si>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</si>
  <si>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</si>
  <si>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</si>
  <si>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</si>
  <si>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</si>
  <si>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</si>
  <si>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</si>
  <si>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</si>
  <si>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</si>
  <si>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</si>
  <si>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</si>
  <si>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</si>
  <si>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</si>
  <si>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</si>
  <si>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</si>
  <si>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</si>
  <si>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</si>
  <si>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</si>
  <si>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</si>
  <si>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</si>
  <si>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</si>
  <si>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</si>
  <si>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</si>
  <si>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</si>
  <si>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</si>
  <si>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</si>
  <si>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</si>
  <si>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</si>
  <si>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</si>
  <si>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</si>
  <si>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</si>
  <si>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</si>
  <si>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</si>
  <si>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</si>
  <si>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</si>
  <si>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</si>
  <si>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</si>
  <si>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</si>
  <si>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</si>
  <si>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</si>
  <si>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</si>
  <si>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</si>
  <si>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</si>
  <si>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</si>
  <si>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</si>
  <si>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</si>
  <si>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</si>
  <si>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</si>
  <si>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</si>
  <si>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</si>
  <si>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</si>
  <si>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</si>
  <si>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</si>
  <si>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</si>
  <si>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</si>
  <si>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</si>
  <si>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</si>
  <si>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</si>
  <si>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</si>
  <si>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</si>
  <si>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</si>
  <si>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</si>
  <si>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</si>
  <si>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</si>
  <si>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</si>
  <si>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</si>
  <si>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</si>
  <si>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</si>
  <si>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</si>
  <si>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</si>
  <si>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</si>
  <si>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</si>
  <si>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</si>
  <si>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</si>
  <si>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</si>
  <si>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</si>
  <si>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</si>
  <si>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</si>
  <si>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</si>
  <si>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</si>
  <si>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</si>
  <si>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</si>
  <si>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</si>
  <si>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</si>
  <si>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</si>
  <si>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</si>
  <si>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</si>
  <si>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</si>
  <si>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</si>
  <si>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</si>
  <si>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</si>
  <si>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</si>
  <si>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</si>
  <si>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</si>
  <si>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</si>
  <si>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</si>
  <si>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</si>
  <si>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</si>
  <si>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</si>
  <si>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</si>
  <si>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</si>
  <si>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</si>
  <si>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</si>
  <si>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</si>
  <si>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</si>
  <si>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</si>
  <si>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</si>
  <si>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</si>
  <si>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</si>
  <si>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</si>
  <si>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</si>
  <si>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</si>
  <si>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</si>
  <si>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</si>
  <si>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</si>
  <si>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</si>
  <si>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</si>
  <si>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</si>
  <si>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</si>
  <si>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</si>
  <si>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</si>
  <si>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</si>
  <si>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</si>
  <si>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</si>
  <si>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</si>
  <si>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</si>
  <si>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</si>
  <si>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</si>
  <si>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</si>
  <si>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</si>
  <si>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</si>
  <si>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</si>
  <si>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</si>
  <si>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</si>
  <si>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</si>
  <si>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</si>
  <si>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</si>
  <si>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</si>
  <si>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</si>
  <si>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</si>
  <si>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</si>
  <si>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</si>
  <si>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</si>
  <si>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</si>
  <si>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</si>
  <si>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</si>
  <si>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</si>
  <si>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</si>
  <si>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</si>
  <si>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</si>
  <si>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</si>
  <si>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</si>
  <si>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</si>
  <si>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</si>
  <si>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</si>
  <si>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</si>
  <si>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</si>
  <si>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</si>
  <si>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</si>
  <si>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</si>
  <si>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</si>
  <si>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</si>
  <si>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</si>
  <si>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</si>
  <si>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</si>
  <si>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</si>
  <si>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</si>
  <si>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</si>
  <si>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</si>
  <si>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</si>
  <si>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</si>
  <si>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</si>
  <si>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</si>
  <si>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</si>
  <si>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</si>
  <si>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</si>
  <si>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</si>
  <si>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</si>
  <si>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</si>
  <si>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</si>
  <si>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</si>
  <si>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</si>
  <si>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</si>
  <si>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</si>
  <si>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</si>
  <si>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</si>
  <si>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</si>
  <si>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</si>
  <si>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</si>
  <si>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</si>
  <si>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</si>
  <si>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</si>
  <si>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</si>
  <si>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</si>
  <si>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</si>
  <si>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</si>
  <si>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</si>
  <si>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</si>
  <si>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</si>
  <si>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</si>
  <si>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</si>
  <si>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</si>
  <si>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</si>
  <si>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</si>
  <si>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</si>
  <si>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</si>
  <si>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</si>
  <si>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</si>
  <si>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</si>
  <si>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</si>
  <si>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</si>
  <si>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</si>
  <si>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</si>
  <si>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</si>
  <si>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</si>
  <si>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</si>
  <si>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</si>
  <si>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</si>
  <si>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</si>
  <si>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</si>
  <si>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</si>
  <si>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</si>
  <si>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</si>
  <si>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</si>
  <si>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</si>
  <si>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</si>
  <si>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</si>
  <si>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</si>
  <si>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</si>
  <si>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</si>
  <si>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</si>
  <si>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</si>
  <si>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</si>
  <si>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</si>
  <si>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</si>
  <si>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</si>
  <si>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</si>
  <si>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</si>
  <si>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</si>
  <si>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</si>
  <si>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</si>
  <si>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</si>
  <si>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</si>
  <si>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</si>
  <si>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</si>
  <si>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</si>
  <si>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</si>
  <si>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</si>
  <si>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</si>
  <si>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</si>
  <si>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</si>
  <si>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</si>
  <si>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</si>
  <si>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</si>
  <si>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</si>
  <si>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</si>
  <si>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</si>
  <si>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</si>
  <si>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</si>
  <si>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</si>
  <si>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</si>
  <si>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</si>
  <si>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</si>
  <si>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</si>
  <si>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</si>
  <si>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</si>
  <si>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</si>
  <si>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</si>
  <si>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</si>
  <si>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</si>
  <si>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</si>
  <si>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</si>
  <si>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</si>
  <si>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</si>
  <si>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</si>
  <si>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</si>
  <si>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</si>
  <si>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</si>
  <si>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</si>
  <si>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</si>
  <si>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</si>
  <si>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</si>
  <si>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</si>
  <si>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</si>
  <si>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</si>
  <si>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</si>
  <si>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</si>
  <si>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</si>
  <si>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</si>
  <si>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</si>
  <si>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</si>
  <si>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</si>
  <si>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</si>
  <si>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</si>
  <si>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</si>
  <si>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</si>
  <si>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</si>
  <si>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</si>
  <si>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</si>
  <si>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</si>
  <si>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</si>
  <si>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</si>
  <si>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</si>
  <si>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</si>
  <si>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</si>
  <si>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</si>
  <si>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</si>
  <si>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</si>
  <si>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</si>
  <si>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</si>
  <si>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</si>
  <si>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</si>
  <si>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</si>
  <si>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</si>
  <si>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</si>
  <si>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</si>
  <si>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</si>
  <si>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</si>
  <si>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</si>
  <si>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</si>
  <si>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</si>
  <si>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</si>
  <si>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</si>
  <si>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</si>
  <si>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</si>
  <si>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</si>
  <si>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</si>
  <si>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</si>
  <si>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</si>
  <si>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</si>
  <si>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</si>
  <si>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</si>
  <si>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</si>
  <si>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</si>
  <si>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</si>
  <si>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</si>
  <si>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</si>
  <si>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</si>
  <si>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</si>
  <si>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</si>
  <si>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</si>
  <si>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</si>
  <si>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</si>
  <si>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</si>
  <si>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</si>
  <si>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</si>
  <si>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</si>
  <si>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</si>
  <si>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</si>
  <si>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</si>
  <si>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</si>
  <si>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</si>
  <si>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</si>
  <si>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</si>
  <si>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</si>
  <si>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</si>
  <si>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</si>
  <si>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</si>
  <si>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</si>
  <si>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</si>
  <si>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</si>
  <si>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</si>
  <si>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</si>
  <si>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</si>
  <si>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</si>
  <si>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</si>
  <si>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</si>
  <si>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</si>
  <si>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</si>
  <si>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</si>
  <si>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</si>
  <si>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</si>
  <si>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</si>
  <si>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</si>
  <si>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</si>
  <si>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</si>
  <si>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</si>
  <si>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</si>
  <si>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</si>
  <si>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</si>
  <si>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</si>
  <si>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</si>
  <si>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</si>
  <si>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</si>
  <si>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</si>
  <si>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</si>
  <si>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</si>
  <si>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</si>
  <si>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</si>
  <si>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</si>
  <si>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</si>
  <si>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</si>
  <si>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</si>
  <si>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</si>
  <si>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</si>
  <si>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</si>
  <si>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</si>
  <si>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</si>
  <si>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</si>
  <si>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</si>
  <si>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</si>
  <si>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</si>
  <si>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</si>
  <si>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</si>
  <si>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</si>
  <si>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</si>
  <si>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</si>
  <si>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</si>
  <si>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</si>
  <si>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</si>
  <si>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</si>
  <si>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</si>
  <si>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</si>
  <si>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</si>
  <si>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</si>
  <si>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</si>
  <si>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</si>
  <si>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</si>
  <si>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</si>
  <si>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</si>
  <si>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</si>
  <si>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</si>
  <si>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</si>
  <si>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</si>
  <si>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</si>
  <si>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</si>
  <si>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</si>
  <si>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</si>
  <si>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</si>
  <si>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</si>
  <si>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</si>
  <si>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</si>
  <si>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</si>
  <si>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</si>
  <si>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</si>
  <si>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</si>
  <si>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</si>
  <si>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</si>
  <si>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</si>
  <si>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</si>
  <si>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</si>
  <si>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</si>
  <si>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</si>
  <si>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</si>
  <si>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</si>
  <si>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</si>
  <si>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</si>
  <si>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</si>
  <si>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</si>
  <si>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</si>
  <si>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</si>
  <si>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</si>
  <si>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</si>
  <si>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</si>
  <si>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</si>
  <si>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</si>
  <si>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</si>
  <si>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</si>
  <si>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</si>
  <si>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</si>
  <si>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</si>
  <si>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</si>
  <si>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</si>
  <si>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</si>
  <si>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</si>
  <si>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</si>
  <si>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</si>
  <si>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</si>
  <si>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</si>
  <si>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</si>
  <si>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</si>
  <si>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</si>
  <si>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</si>
  <si>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</si>
  <si>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</si>
  <si>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</si>
  <si>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</si>
  <si>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</si>
  <si>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</si>
  <si>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</si>
  <si>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</si>
  <si>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</si>
  <si>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</si>
  <si>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</si>
  <si>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</si>
  <si>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</si>
  <si>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</si>
  <si>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</si>
  <si>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</si>
  <si>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</si>
  <si>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</si>
  <si>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</si>
  <si>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</si>
  <si>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</si>
  <si>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</si>
  <si>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</si>
  <si>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</si>
  <si>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</si>
  <si>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</si>
  <si>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</si>
  <si>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</si>
  <si>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</si>
  <si>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</si>
  <si>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</si>
  <si>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</si>
  <si>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</si>
  <si>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</si>
  <si>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</si>
  <si>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</si>
  <si>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</si>
  <si>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</si>
  <si>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</si>
  <si>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</si>
  <si>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</si>
  <si>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</si>
  <si>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</si>
  <si>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</si>
  <si>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</si>
  <si>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</si>
  <si>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</si>
  <si>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</si>
  <si>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</si>
  <si>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</si>
  <si>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</si>
  <si>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</si>
  <si>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</si>
  <si>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</si>
  <si>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</si>
  <si>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</si>
  <si>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</si>
  <si>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</si>
  <si>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</si>
  <si>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</si>
  <si>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</si>
  <si>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</si>
  <si>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</si>
  <si>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</si>
  <si>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</si>
  <si>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</si>
  <si>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</si>
  <si>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</si>
  <si>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</si>
  <si>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</si>
  <si>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</si>
  <si>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</si>
  <si>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</si>
  <si>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</si>
  <si>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</si>
  <si>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</si>
  <si>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</si>
  <si>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</si>
  <si>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</si>
  <si>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</si>
  <si>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</si>
  <si>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</si>
  <si>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</si>
  <si>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</si>
  <si>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</si>
  <si>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</si>
  <si>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</si>
  <si>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</si>
  <si>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</si>
  <si>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</si>
  <si>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</si>
  <si>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</si>
  <si>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</si>
  <si>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</si>
  <si>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</si>
  <si>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</si>
  <si>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</si>
  <si>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</si>
  <si>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</si>
  <si>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</si>
  <si>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</si>
  <si>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</si>
  <si>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</si>
  <si>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</si>
  <si>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</si>
  <si>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</si>
  <si>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</si>
  <si>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</si>
  <si>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</si>
  <si>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</si>
  <si>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</si>
  <si>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</si>
  <si>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</si>
  <si>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</si>
  <si>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</si>
  <si>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</si>
  <si>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</si>
  <si>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</si>
  <si>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</si>
  <si>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</si>
  <si>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</si>
  <si>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</si>
  <si>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</si>
  <si>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</si>
  <si>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</si>
  <si>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</si>
  <si>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</si>
  <si>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</si>
  <si>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</si>
  <si>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</si>
  <si>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</si>
  <si>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</si>
  <si>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</si>
  <si>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</si>
  <si>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</si>
  <si>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</si>
  <si>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</si>
  <si>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</si>
  <si>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</si>
  <si>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</si>
  <si>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</si>
  <si>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</si>
  <si>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</si>
  <si>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</si>
  <si>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</si>
  <si>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</si>
  <si>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</si>
  <si>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</si>
  <si>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</si>
  <si>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</si>
  <si>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</si>
  <si>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</si>
  <si>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</si>
  <si>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</si>
  <si>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</si>
  <si>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</si>
  <si>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</si>
  <si>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</si>
  <si>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</si>
  <si>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</si>
  <si>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</si>
  <si>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</si>
  <si>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</si>
  <si>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</si>
  <si>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</si>
  <si>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</si>
  <si>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</si>
  <si>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</si>
  <si>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</si>
  <si>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</si>
  <si>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</si>
  <si>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</si>
  <si>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</si>
  <si>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</si>
  <si>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</si>
  <si>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</si>
  <si>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</si>
  <si>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</si>
  <si>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</si>
  <si>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</si>
  <si>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</si>
  <si>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</si>
  <si>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</si>
  <si>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</si>
  <si>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</si>
  <si>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</si>
  <si>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</si>
  <si>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</si>
  <si>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</si>
  <si>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</si>
  <si>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</si>
  <si>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</si>
  <si>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</si>
  <si>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</si>
  <si>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</si>
  <si>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</si>
  <si>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</si>
  <si>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</si>
  <si>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</si>
  <si>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</si>
  <si>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</si>
  <si>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</si>
  <si>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</si>
  <si>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</si>
  <si>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</si>
  <si>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</si>
  <si>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</si>
  <si>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</si>
  <si>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</si>
  <si>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</si>
  <si>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</si>
  <si>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</si>
  <si>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</si>
  <si>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</si>
  <si>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</si>
  <si>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</si>
  <si>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</si>
  <si>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</si>
  <si>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</si>
  <si>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</si>
  <si>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</si>
  <si>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</si>
  <si>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</si>
  <si>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</si>
  <si>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</si>
  <si>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</si>
  <si>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</si>
  <si>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</si>
  <si>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</si>
  <si>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</si>
  <si>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</si>
  <si>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</si>
  <si>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</si>
  <si>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</si>
  <si>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</si>
  <si>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</si>
  <si>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</si>
  <si>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</si>
  <si>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</si>
  <si>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</si>
  <si>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</si>
  <si>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</si>
  <si>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</si>
  <si>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</si>
  <si>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</si>
  <si>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</si>
  <si>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</si>
  <si>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</si>
  <si>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</si>
  <si>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</si>
  <si>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</si>
  <si>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</si>
  <si>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</si>
  <si>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</si>
  <si>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</si>
  <si>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</si>
  <si>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</si>
  <si>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</si>
  <si>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</si>
  <si>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</si>
  <si>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</si>
  <si>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</si>
  <si>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</si>
  <si>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</si>
  <si>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</si>
  <si>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</si>
  <si>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</si>
  <si>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</si>
  <si>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</si>
  <si>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</si>
  <si>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</si>
  <si>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</si>
  <si>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</si>
  <si>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</si>
  <si>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</si>
  <si>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</si>
  <si>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</si>
  <si>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</si>
  <si>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</si>
  <si>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</si>
  <si>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</si>
  <si>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</si>
  <si>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</si>
  <si>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</si>
  <si>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</si>
  <si>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</si>
  <si>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</si>
  <si>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</si>
  <si>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</si>
  <si>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</si>
  <si>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</si>
  <si>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</si>
  <si>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</si>
  <si>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</si>
  <si>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</si>
  <si>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</si>
  <si>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</si>
  <si>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</si>
  <si>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</si>
  <si>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</si>
  <si>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</si>
  <si>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</si>
  <si>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</si>
  <si>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</si>
  <si>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</si>
  <si>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</si>
  <si>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</si>
  <si>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</si>
  <si>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</si>
  <si>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</si>
  <si>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</si>
  <si>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</si>
  <si>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</si>
  <si>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</si>
  <si>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</si>
  <si>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</si>
  <si>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</si>
  <si>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</si>
  <si>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</si>
  <si>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</si>
  <si>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</si>
  <si>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</si>
  <si>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</si>
  <si>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</si>
  <si>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</si>
  <si>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</si>
  <si>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</si>
  <si>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</si>
  <si>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</si>
  <si>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</si>
  <si>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</si>
  <si>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</si>
  <si>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</si>
  <si>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</si>
  <si>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</si>
  <si>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</si>
  <si>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</si>
  <si>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</si>
  <si>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</si>
  <si>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</si>
  <si>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</si>
  <si>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</si>
  <si>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</si>
  <si>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</si>
  <si>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</si>
  <si>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</si>
  <si>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</si>
  <si>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</si>
  <si>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</si>
  <si>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</si>
  <si>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</si>
  <si>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</si>
  <si>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</si>
  <si>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</si>
  <si>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</si>
  <si>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</si>
  <si>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</si>
  <si>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</si>
  <si>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</si>
  <si>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</si>
  <si>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</si>
  <si>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</si>
  <si>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</si>
  <si>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</si>
  <si>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</si>
  <si>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</si>
  <si>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</si>
  <si>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</si>
  <si>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</si>
  <si>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</si>
  <si>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</si>
  <si>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</si>
  <si>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</si>
  <si>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</si>
  <si>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</si>
  <si>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</si>
  <si>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</si>
  <si>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</si>
  <si>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</si>
  <si>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</si>
  <si>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</si>
  <si>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</si>
  <si>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</si>
  <si>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</si>
  <si>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</si>
  <si>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</si>
  <si>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</si>
  <si>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</si>
  <si>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</si>
  <si>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</si>
  <si>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</si>
  <si>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</si>
  <si>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</si>
  <si>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</si>
  <si>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</si>
  <si>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</si>
  <si>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</si>
  <si>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</si>
  <si>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</si>
  <si>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</si>
  <si>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</si>
  <si>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</si>
  <si>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</si>
  <si>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</si>
  <si>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</si>
  <si>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</si>
  <si>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</si>
  <si>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</si>
  <si>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</si>
  <si>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</si>
  <si>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</si>
  <si>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</si>
  <si>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</si>
  <si>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</si>
  <si>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</si>
  <si>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</si>
  <si>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</si>
  <si>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</si>
  <si>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</si>
  <si>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</si>
  <si>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</si>
  <si>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</si>
  <si>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</si>
  <si>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</si>
  <si>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</si>
  <si>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</si>
  <si>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</si>
  <si>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</si>
  <si>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</si>
  <si>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</si>
  <si>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</si>
  <si>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</si>
  <si>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</si>
  <si>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</si>
  <si>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</si>
  <si>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</si>
  <si>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</si>
  <si>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</si>
  <si>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</si>
  <si>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</si>
  <si>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</si>
  <si>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</si>
  <si>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</si>
  <si>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</si>
  <si>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</si>
  <si>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</si>
  <si>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</si>
  <si>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</si>
  <si>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</si>
  <si>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</si>
  <si>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</si>
  <si>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</si>
  <si>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</si>
  <si>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</si>
  <si>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</si>
  <si>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</si>
  <si>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</si>
  <si>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</si>
  <si>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</si>
  <si>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</si>
  <si>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</si>
  <si>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</si>
  <si>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</si>
  <si>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</si>
  <si>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</si>
  <si>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</si>
  <si>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</si>
  <si>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</si>
  <si>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</si>
  <si>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</si>
  <si>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</si>
  <si>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</si>
  <si>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</si>
  <si>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</si>
  <si>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</si>
  <si>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</si>
  <si>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</si>
  <si>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</si>
  <si>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</si>
  <si>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</si>
  <si>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</si>
  <si>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</si>
  <si>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</si>
  <si>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</si>
  <si>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</si>
  <si>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</si>
  <si>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</si>
  <si>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</si>
  <si>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</si>
  <si>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</si>
  <si>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</si>
  <si>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</si>
  <si>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</si>
  <si>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</si>
  <si>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</si>
  <si>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</si>
  <si>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</si>
  <si>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</si>
  <si>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</si>
  <si>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</si>
  <si>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</si>
  <si>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</si>
  <si>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</si>
  <si>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</si>
  <si>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</si>
  <si>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</si>
  <si>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</si>
  <si>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</si>
  <si>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</si>
  <si>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</si>
  <si>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</si>
  <si>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</si>
  <si>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</si>
  <si>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</si>
  <si>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</si>
  <si>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</si>
  <si>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</si>
  <si>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</si>
  <si>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</si>
  <si>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</si>
  <si>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</si>
  <si>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</si>
  <si>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</si>
  <si>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</si>
  <si>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</si>
  <si>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</si>
  <si>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</si>
  <si>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</si>
  <si>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</si>
  <si>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</si>
  <si>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</si>
  <si>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</si>
  <si>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</si>
  <si>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</si>
  <si>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</si>
  <si>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</si>
  <si>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</si>
  <si>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</si>
  <si>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</si>
  <si>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</si>
  <si>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</si>
  <si>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</si>
  <si>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</si>
  <si>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</si>
  <si>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</si>
  <si>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</si>
  <si>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</si>
  <si>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</si>
  <si>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</si>
  <si>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</si>
  <si>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</si>
  <si>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</si>
  <si>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</si>
  <si>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</si>
  <si>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</si>
  <si>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</si>
  <si>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</si>
  <si>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</si>
  <si>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</si>
  <si>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</si>
  <si>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</si>
  <si>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</si>
  <si>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</si>
  <si>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</si>
  <si>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</si>
  <si>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</si>
  <si>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</si>
  <si>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</si>
  <si>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</si>
  <si>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</si>
  <si>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</si>
  <si>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</si>
  <si>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</si>
  <si>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</si>
  <si>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</si>
  <si>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</si>
  <si>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</si>
  <si>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</si>
  <si>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</si>
  <si>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</si>
  <si>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</si>
  <si>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</si>
  <si>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</si>
  <si>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</si>
  <si>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</si>
  <si>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</si>
  <si>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</si>
  <si>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</si>
  <si>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</si>
  <si>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</si>
  <si>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</si>
  <si>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</si>
  <si>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</si>
  <si>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</si>
  <si>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</si>
  <si>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</si>
  <si>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</si>
  <si>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</si>
  <si>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</si>
  <si>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</si>
  <si>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</si>
  <si>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</si>
  <si>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</si>
  <si>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</si>
  <si>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</si>
  <si>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</si>
  <si>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</si>
  <si>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</si>
  <si>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</si>
  <si>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</si>
  <si>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</si>
  <si>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</si>
  <si>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</si>
  <si>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</si>
  <si>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</si>
  <si>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</si>
  <si>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</si>
  <si>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</si>
  <si>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</si>
  <si>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</si>
  <si>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</si>
  <si>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</si>
  <si>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</si>
  <si>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</si>
  <si>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</si>
  <si>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</si>
  <si>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</si>
  <si>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</si>
  <si>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</si>
  <si>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</si>
  <si>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</si>
  <si>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</si>
  <si>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</si>
  <si>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</si>
  <si>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</si>
  <si>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</si>
  <si>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</si>
  <si>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</si>
  <si>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</si>
  <si>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</si>
  <si>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</si>
  <si>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</si>
  <si>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</si>
  <si>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</si>
  <si>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</si>
  <si>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</si>
  <si>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</si>
  <si>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</si>
  <si>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</si>
  <si>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</si>
  <si>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</si>
  <si>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</si>
  <si>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</si>
  <si>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</si>
  <si>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</si>
  <si>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</si>
  <si>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</si>
  <si>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</si>
  <si>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</si>
  <si>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</si>
  <si>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</si>
  <si>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</si>
  <si>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</si>
  <si>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</si>
  <si>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</si>
  <si>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</si>
  <si>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</si>
  <si>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</si>
  <si>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</si>
  <si>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</si>
  <si>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</si>
  <si>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</si>
  <si>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</si>
  <si>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</si>
  <si>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</si>
  <si>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</si>
  <si>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</si>
  <si>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</si>
  <si>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</si>
  <si>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</si>
  <si>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</si>
  <si>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</si>
  <si>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</si>
  <si>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</si>
  <si>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</si>
  <si>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</si>
  <si>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</si>
  <si>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</si>
  <si>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</si>
  <si>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</si>
  <si>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</si>
  <si>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</si>
  <si>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</si>
  <si>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</si>
  <si>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</si>
  <si>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</si>
  <si>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</si>
  <si>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</si>
  <si>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</si>
  <si>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</si>
  <si>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</si>
  <si>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</si>
  <si>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</si>
  <si>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</si>
  <si>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</si>
  <si>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</si>
  <si>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</si>
  <si>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</si>
  <si>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</si>
  <si>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</si>
  <si>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</si>
  <si>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</si>
  <si>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</si>
  <si>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</si>
  <si>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</si>
  <si>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</si>
  <si>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</si>
  <si>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</si>
  <si>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</si>
  <si>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</si>
  <si>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</si>
  <si>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</si>
  <si>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</si>
  <si>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</si>
  <si>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</si>
  <si>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</si>
  <si>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</si>
  <si>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</si>
  <si>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</si>
  <si>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</si>
  <si>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</si>
  <si>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</si>
  <si>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</si>
  <si>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</si>
  <si>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</si>
  <si>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</si>
  <si>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</si>
  <si>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</si>
  <si>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</si>
  <si>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</si>
  <si>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</si>
  <si>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</si>
  <si>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</si>
  <si>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</si>
  <si>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</si>
  <si>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</si>
  <si>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</si>
  <si>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</si>
  <si>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</si>
  <si>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</si>
  <si>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</si>
  <si>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</si>
  <si>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</si>
  <si>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</si>
  <si>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</si>
  <si>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</si>
  <si>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</si>
  <si>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</si>
  <si>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</si>
  <si>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</si>
  <si>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</si>
  <si>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</si>
  <si>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</si>
  <si>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</si>
  <si>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</si>
  <si>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</si>
  <si>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</si>
  <si>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</si>
  <si>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</si>
  <si>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</si>
  <si>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</si>
  <si>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</si>
  <si>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</si>
  <si>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</si>
  <si>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</si>
  <si>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</si>
  <si>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</si>
  <si>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</si>
  <si>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</si>
  <si>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</si>
  <si>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</si>
  <si>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</si>
  <si>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</si>
  <si>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</si>
  <si>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</si>
  <si>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</si>
  <si>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</si>
  <si>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</si>
  <si>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</si>
  <si>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</si>
  <si>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</si>
  <si>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</si>
  <si>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</si>
  <si>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</si>
  <si>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</si>
  <si>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</si>
  <si>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</si>
  <si>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</si>
  <si>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</si>
  <si>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</si>
  <si>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</si>
  <si>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</si>
  <si>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</si>
  <si>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</si>
  <si>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</si>
  <si>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</si>
  <si>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</si>
  <si>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</si>
  <si>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</si>
  <si>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</si>
  <si>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</si>
  <si>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</si>
  <si>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</si>
  <si>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</si>
  <si>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</si>
  <si>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</si>
  <si>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</si>
  <si>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</si>
  <si>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</si>
  <si>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</si>
  <si>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</si>
  <si>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</si>
  <si>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</si>
  <si>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</si>
  <si>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</si>
  <si>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</si>
  <si>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</si>
  <si>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</si>
  <si>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</si>
  <si>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</si>
  <si>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</si>
  <si>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</si>
  <si>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</si>
  <si>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</si>
  <si>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</si>
  <si>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</si>
  <si>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</si>
  <si>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</si>
  <si>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</si>
  <si>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</si>
  <si>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</si>
  <si>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</si>
  <si>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</si>
  <si>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</si>
  <si>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</si>
  <si>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</si>
  <si>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</si>
  <si>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</si>
  <si>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</si>
  <si>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</si>
  <si>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</si>
  <si>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</si>
  <si>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</si>
  <si>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</si>
  <si>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</si>
  <si>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</si>
  <si>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</si>
  <si>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</si>
  <si>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</si>
  <si>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</si>
  <si>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</si>
  <si>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</si>
  <si>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</si>
  <si>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</si>
  <si>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</si>
  <si>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</si>
  <si>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</si>
  <si>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</si>
  <si>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</si>
  <si>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</si>
  <si>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</si>
  <si>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</si>
  <si>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</si>
  <si>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</si>
  <si>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</si>
  <si>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</si>
  <si>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</si>
  <si>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</si>
  <si>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</si>
  <si>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</si>
  <si>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</si>
  <si>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</si>
  <si>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</si>
  <si>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</si>
  <si>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</si>
  <si>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</si>
  <si>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</si>
  <si>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</si>
  <si>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</si>
  <si>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</si>
  <si>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</si>
  <si>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</si>
  <si>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</si>
  <si>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</si>
  <si>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</si>
  <si>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</si>
  <si>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</si>
  <si>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</si>
  <si>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</si>
  <si>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</si>
  <si>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</si>
  <si>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</si>
  <si>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</si>
  <si>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</si>
  <si>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</si>
  <si>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</si>
  <si>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</si>
  <si>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</si>
  <si>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</si>
  <si>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</si>
  <si>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</si>
  <si>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</si>
  <si>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</si>
  <si>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</si>
  <si>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</si>
  <si>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</si>
  <si>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</si>
  <si>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</si>
  <si>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</si>
  <si>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</si>
  <si>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</si>
  <si>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</si>
  <si>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</si>
  <si>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</si>
  <si>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</si>
  <si>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</si>
  <si>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</si>
  <si>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</si>
  <si>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</si>
  <si>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</si>
  <si>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</si>
  <si>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</si>
  <si>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</si>
  <si>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</si>
  <si>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</si>
  <si>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</si>
  <si>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</si>
  <si>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</si>
  <si>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</si>
  <si>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</si>
  <si>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</si>
  <si>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</si>
  <si>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</si>
  <si>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</si>
  <si>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</si>
  <si>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</si>
  <si>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</si>
  <si>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</si>
  <si>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</si>
  <si>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</si>
  <si>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</si>
  <si>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</si>
  <si>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</si>
  <si>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</si>
  <si>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</si>
  <si>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</si>
  <si>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</si>
  <si>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</si>
  <si>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</si>
  <si>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</si>
  <si>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</si>
  <si>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</si>
  <si>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</si>
  <si>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</si>
  <si>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</si>
  <si>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</si>
  <si>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</si>
  <si>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</si>
  <si>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</si>
  <si>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</si>
  <si>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</si>
  <si>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</si>
  <si>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</si>
  <si>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</si>
  <si>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</si>
  <si>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</si>
  <si>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</si>
  <si>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</si>
  <si>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</si>
  <si>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</si>
  <si>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</si>
  <si>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</si>
  <si>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</si>
  <si>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</si>
  <si>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</si>
  <si>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</si>
  <si>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</si>
  <si>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</si>
  <si>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</si>
  <si>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</si>
  <si>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</si>
  <si>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</si>
  <si>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</si>
  <si>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</si>
  <si>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</si>
  <si>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</si>
  <si>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</si>
  <si>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</si>
  <si>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</si>
  <si>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</si>
  <si>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</si>
  <si>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</si>
  <si>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</si>
  <si>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</si>
  <si>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</si>
  <si>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</si>
  <si>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</si>
  <si>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</si>
  <si>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</si>
  <si>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</si>
  <si>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</si>
  <si>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</si>
  <si>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</si>
  <si>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</si>
  <si>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</si>
  <si>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</si>
  <si>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</si>
  <si>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</si>
  <si>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</si>
  <si>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</si>
  <si>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</si>
  <si>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</si>
  <si>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</si>
  <si>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</si>
  <si>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</si>
  <si>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</si>
  <si>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</si>
  <si>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</si>
  <si>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</si>
  <si>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</si>
  <si>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</si>
  <si>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</si>
  <si>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</si>
  <si>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</si>
  <si>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</si>
  <si>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</si>
  <si>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</si>
  <si>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</si>
  <si>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</si>
  <si>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</si>
  <si>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</si>
  <si>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</si>
  <si>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</si>
  <si>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</si>
  <si>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</si>
  <si>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</si>
  <si>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</si>
  <si>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</si>
  <si>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</si>
  <si>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</si>
  <si>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</si>
  <si>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</si>
  <si>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</si>
  <si>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</si>
  <si>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</si>
  <si>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</si>
  <si>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</si>
  <si>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</si>
  <si>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</si>
  <si>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</si>
  <si>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</si>
  <si>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</si>
  <si>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</si>
  <si>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</si>
  <si>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</si>
  <si>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</si>
  <si>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</si>
  <si>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</si>
  <si>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</si>
  <si>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</si>
  <si>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</si>
  <si>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</si>
  <si>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</si>
  <si>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</si>
  <si>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</si>
  <si>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</si>
  <si>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</si>
  <si>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</si>
  <si>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</si>
  <si>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</si>
  <si>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</si>
  <si>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</si>
  <si>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</si>
  <si>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</si>
  <si>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</si>
  <si>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</si>
  <si>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</si>
  <si>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</si>
  <si>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</si>
  <si>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</si>
  <si>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</si>
  <si>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</si>
  <si>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</si>
  <si>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</si>
  <si>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</si>
  <si>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</si>
  <si>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</si>
  <si>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</si>
  <si>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</si>
  <si>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</si>
  <si>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</si>
  <si>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</si>
  <si>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</si>
  <si>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</si>
  <si>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</si>
  <si>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</si>
  <si>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</si>
  <si>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</si>
  <si>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</si>
  <si>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</si>
  <si>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</si>
  <si>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</si>
  <si>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</si>
  <si>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</si>
  <si>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</si>
  <si>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</si>
  <si>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</si>
  <si>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</si>
  <si>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</si>
  <si>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</si>
  <si>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</si>
  <si>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</si>
  <si>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</si>
  <si>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</si>
  <si>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</si>
  <si>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</si>
  <si>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</si>
  <si>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</si>
  <si>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</si>
  <si>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</si>
  <si>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</si>
  <si>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</si>
  <si>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</si>
  <si>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</si>
  <si>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</si>
  <si>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</si>
  <si>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</si>
  <si>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</si>
  <si>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</si>
  <si>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</si>
  <si>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</si>
  <si>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</si>
  <si>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</si>
  <si>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</si>
  <si>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</si>
  <si>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</si>
  <si>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</si>
  <si>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</si>
  <si>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</si>
  <si>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</si>
  <si>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</si>
  <si>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</si>
  <si>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</si>
  <si>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</si>
  <si>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</si>
  <si>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</si>
  <si>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</si>
  <si>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</si>
  <si>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</si>
  <si>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</si>
  <si>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</si>
  <si>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</si>
  <si>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</si>
  <si>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</si>
  <si>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</si>
  <si>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</si>
  <si>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</si>
  <si>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</si>
  <si>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</si>
  <si>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</si>
  <si>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</si>
  <si>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</si>
  <si>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</si>
  <si>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</si>
  <si>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</si>
  <si>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</si>
  <si>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</si>
  <si>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</si>
  <si>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</si>
  <si>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</si>
  <si>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</si>
  <si>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</si>
  <si>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</si>
  <si>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</si>
  <si>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</si>
  <si>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</si>
  <si>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</si>
  <si>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</si>
  <si>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</si>
  <si>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</si>
  <si>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</si>
  <si>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</si>
  <si>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</si>
  <si>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</si>
  <si>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</si>
  <si>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</si>
  <si>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</si>
  <si>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</si>
  <si>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</si>
  <si>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</si>
  <si>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</si>
  <si>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</si>
  <si>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</si>
  <si>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</si>
  <si>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</si>
  <si>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</si>
  <si>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</si>
  <si>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</si>
  <si>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</si>
  <si>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</si>
  <si>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</si>
  <si>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</si>
  <si>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</si>
  <si>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</si>
  <si>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</si>
  <si>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</si>
  <si>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</si>
  <si>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</si>
  <si>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</si>
  <si>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</si>
  <si>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</si>
  <si>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</si>
  <si>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</si>
  <si>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</si>
  <si>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</si>
  <si>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</si>
  <si>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</si>
  <si>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</si>
  <si>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</si>
  <si>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</si>
  <si>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</si>
  <si>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</si>
  <si>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</si>
  <si>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</si>
  <si>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</si>
  <si>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</si>
  <si>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</si>
  <si>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</si>
  <si>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</si>
  <si>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</si>
  <si>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</si>
  <si>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</si>
  <si>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</si>
  <si>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</si>
  <si>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</si>
  <si>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</si>
  <si>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</si>
  <si>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</si>
  <si>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</si>
  <si>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</si>
  <si>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</si>
  <si>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</si>
  <si>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</si>
  <si>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</si>
  <si>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</si>
  <si>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</si>
  <si>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</si>
  <si>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</si>
  <si>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</si>
  <si>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</si>
  <si>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</si>
  <si>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</si>
  <si>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</si>
  <si>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</si>
  <si>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</si>
  <si>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</si>
  <si>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</si>
  <si>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</si>
  <si>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</si>
  <si>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</si>
  <si>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</si>
  <si>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</si>
  <si>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</si>
  <si>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</si>
  <si>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</si>
  <si>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</si>
  <si>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</si>
  <si>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</si>
  <si>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</si>
  <si>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</si>
  <si>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</si>
  <si>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</si>
  <si>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</si>
  <si>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</si>
  <si>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</si>
  <si>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</si>
  <si>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</si>
  <si>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</si>
  <si>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</si>
  <si>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</si>
  <si>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</si>
  <si>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</si>
  <si>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</si>
  <si>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</si>
  <si>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</si>
  <si>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</si>
  <si>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</si>
  <si>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</si>
  <si>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</si>
  <si>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</si>
  <si>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</si>
  <si>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</si>
  <si>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</si>
  <si>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</si>
  <si>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</si>
  <si>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</si>
  <si>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</si>
  <si>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</si>
  <si>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</si>
  <si>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</si>
  <si>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</si>
  <si>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</si>
  <si>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</si>
  <si>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</si>
  <si>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</si>
  <si>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</si>
  <si>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</si>
  <si>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</si>
  <si>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</si>
  <si>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</si>
  <si>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</si>
  <si>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</si>
  <si>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</si>
  <si>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</si>
  <si>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</si>
  <si>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</si>
  <si>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</si>
  <si>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</si>
  <si>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</si>
  <si>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</si>
  <si>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</si>
  <si>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</si>
  <si>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</si>
  <si>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</si>
  <si>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</si>
  <si>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</si>
  <si>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</si>
  <si>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</si>
  <si>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</si>
  <si>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</si>
  <si>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</si>
  <si>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</si>
  <si>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</si>
  <si>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</si>
  <si>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</si>
  <si>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</si>
  <si>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</si>
  <si>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</si>
  <si>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</si>
  <si>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</si>
  <si>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</si>
  <si>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</si>
  <si>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</si>
  <si>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</si>
  <si>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</si>
  <si>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</si>
  <si>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</si>
  <si>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</si>
  <si>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</si>
  <si>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</si>
  <si>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</si>
  <si>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</si>
  <si>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</si>
  <si>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</si>
  <si>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</si>
  <si>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</si>
  <si>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</si>
  <si>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</si>
  <si>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</si>
  <si>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</si>
  <si>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</si>
  <si>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</si>
  <si>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</si>
  <si>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</si>
  <si>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</si>
  <si>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</si>
  <si>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</si>
  <si>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</si>
  <si>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</si>
  <si>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</si>
  <si>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</si>
  <si>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</si>
  <si>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</si>
  <si>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</si>
  <si>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</si>
  <si>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</si>
  <si>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</si>
  <si>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</si>
  <si>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</si>
  <si>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</si>
  <si>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</si>
  <si>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</si>
  <si>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</si>
  <si>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</si>
  <si>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</si>
  <si>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</si>
  <si>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</si>
  <si>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</si>
  <si>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</si>
  <si>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</si>
  <si>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</si>
  <si>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</si>
  <si>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</si>
  <si>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</si>
  <si>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</si>
  <si>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</si>
  <si>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</si>
  <si>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</si>
  <si>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</si>
  <si>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</si>
  <si>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</si>
  <si>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</si>
  <si>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</si>
  <si>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</si>
  <si>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</si>
  <si>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</si>
  <si>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</si>
  <si>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</si>
  <si>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</si>
  <si>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</si>
  <si>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</si>
  <si>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</si>
  <si>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</si>
  <si>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</si>
  <si>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</si>
  <si>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</si>
  <si>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</si>
  <si>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</si>
  <si>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</si>
  <si>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</si>
  <si>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</si>
  <si>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</si>
  <si>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</si>
  <si>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</si>
  <si>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</si>
  <si>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</si>
  <si>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</si>
  <si>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</si>
  <si>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</si>
  <si>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</si>
  <si>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</si>
  <si>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</si>
  <si>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</si>
  <si>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</si>
  <si>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</si>
  <si>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</si>
  <si>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</si>
  <si>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</si>
  <si>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</si>
  <si>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</si>
  <si>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</si>
  <si>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</si>
  <si>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</si>
  <si>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</si>
  <si>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</si>
  <si>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</si>
  <si>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</si>
  <si>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</si>
  <si>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</si>
  <si>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</si>
  <si>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</si>
  <si>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</si>
  <si>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</si>
  <si>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</si>
  <si>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</si>
  <si>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</si>
  <si>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</si>
  <si>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</si>
  <si>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</si>
  <si>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</si>
  <si>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</si>
  <si>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</si>
  <si>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</si>
  <si>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</si>
  <si>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</si>
  <si>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</si>
  <si>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</si>
  <si>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</si>
  <si>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</si>
  <si>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</si>
  <si>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</si>
  <si>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</si>
  <si>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</si>
  <si>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</si>
  <si>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</si>
  <si>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</si>
  <si>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</si>
  <si>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</si>
  <si>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</si>
  <si>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</si>
  <si>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</si>
  <si>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</si>
  <si>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</si>
  <si>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</si>
  <si>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</si>
  <si>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</si>
  <si>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</si>
  <si>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</si>
  <si>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</si>
  <si>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</si>
  <si>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</si>
  <si>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</si>
  <si>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</si>
  <si>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</si>
  <si>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</si>
  <si>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</si>
  <si>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</si>
  <si>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</si>
  <si>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</si>
  <si>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</si>
  <si>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</si>
  <si>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</si>
  <si>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</si>
  <si>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</si>
  <si>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</si>
  <si>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</si>
  <si>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</si>
  <si>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</si>
  <si>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</si>
  <si>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</si>
  <si>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</si>
  <si>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</si>
  <si>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</si>
  <si>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</si>
  <si>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</si>
  <si>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</si>
  <si>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</si>
  <si>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</si>
  <si>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</si>
  <si>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</si>
  <si>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</si>
  <si>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</si>
  <si>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</si>
  <si>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</si>
  <si>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</si>
  <si>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</si>
  <si>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</si>
  <si>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</si>
  <si>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</si>
  <si>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</si>
  <si>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</si>
  <si>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</si>
  <si>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</si>
  <si>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</si>
  <si>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</si>
  <si>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</si>
  <si>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</si>
  <si>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</si>
  <si>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</si>
  <si>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</si>
  <si>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</si>
  <si>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</si>
  <si>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</si>
  <si>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</si>
  <si>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</si>
  <si>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</si>
  <si>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</si>
  <si>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</si>
  <si>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</si>
  <si>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</si>
  <si>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</si>
  <si>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</si>
  <si>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</si>
  <si>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</si>
  <si>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</si>
  <si>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</si>
  <si>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</si>
  <si>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</si>
  <si>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</si>
  <si>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</si>
  <si>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</si>
  <si>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</si>
  <si>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</si>
  <si>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</si>
  <si>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</si>
  <si>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</si>
  <si>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</si>
  <si>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</si>
  <si>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</si>
  <si>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</si>
  <si>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</si>
  <si>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</si>
  <si>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</si>
  <si>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</si>
  <si>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</si>
  <si>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</si>
  <si>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</si>
  <si>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</si>
  <si>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</si>
  <si>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</si>
  <si>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</si>
  <si>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</si>
  <si>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</si>
  <si>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</si>
  <si>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</si>
  <si>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</si>
  <si>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</si>
  <si>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</si>
  <si>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</si>
  <si>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</si>
  <si>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</si>
  <si>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</si>
  <si>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</si>
  <si>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</si>
  <si>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</si>
  <si>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</si>
  <si>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</si>
  <si>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</si>
  <si>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</si>
  <si>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</si>
  <si>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</si>
  <si>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</si>
  <si>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</si>
  <si>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</si>
  <si>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</si>
  <si>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</si>
  <si>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</si>
  <si>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</si>
  <si>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</si>
  <si>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</si>
  <si>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</si>
  <si>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</si>
  <si>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</si>
  <si>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</si>
  <si>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</si>
  <si>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</si>
  <si>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</si>
  <si>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</si>
  <si>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</si>
  <si>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</si>
  <si>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</si>
  <si>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</si>
  <si>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</si>
  <si>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</si>
  <si>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</si>
  <si>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</si>
  <si>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</si>
  <si>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</si>
  <si>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</si>
  <si>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</si>
  <si>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</si>
  <si>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</si>
  <si>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</si>
  <si>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</si>
  <si>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</si>
  <si>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</si>
  <si>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</si>
  <si>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</si>
  <si>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</si>
  <si>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</si>
  <si>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</si>
  <si>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</si>
  <si>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</si>
  <si>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</si>
  <si>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</si>
  <si>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</si>
  <si>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</si>
  <si>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</si>
  <si>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</si>
  <si>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</si>
  <si>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</si>
  <si>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</si>
  <si>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</si>
  <si>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</si>
  <si>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</si>
  <si>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</si>
  <si>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</si>
  <si>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</si>
  <si>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</si>
  <si>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</si>
  <si>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</si>
  <si>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</si>
  <si>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</si>
  <si>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</si>
  <si>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</si>
  <si>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</si>
  <si>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</si>
  <si>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</si>
  <si>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</si>
  <si>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</si>
  <si>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</si>
  <si>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</si>
  <si>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</si>
  <si>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</si>
  <si>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</si>
  <si>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</si>
  <si>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</si>
  <si>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</si>
  <si>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</si>
  <si>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</si>
  <si>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</si>
  <si>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</si>
  <si>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</si>
  <si>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</si>
  <si>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</si>
  <si>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</si>
  <si>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</si>
  <si>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</si>
  <si>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</si>
  <si>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</si>
  <si>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</si>
  <si>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</si>
  <si>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</si>
  <si>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</si>
  <si>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</si>
  <si>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</si>
  <si>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</si>
  <si>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</si>
  <si>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</si>
  <si>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</si>
  <si>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</si>
  <si>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</si>
  <si>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</si>
  <si>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</si>
  <si>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</si>
  <si>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</si>
  <si>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</si>
  <si>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</si>
  <si>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</si>
  <si>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</si>
  <si>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</si>
  <si>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</si>
  <si>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</si>
  <si>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</si>
  <si>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</si>
  <si>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</si>
  <si>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</si>
  <si>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</si>
  <si>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</si>
  <si>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</si>
  <si>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</si>
  <si>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</si>
  <si>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</si>
  <si>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</si>
  <si>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</si>
  <si>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</si>
  <si>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</si>
  <si>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</si>
  <si>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</si>
  <si>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</si>
  <si>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</si>
  <si>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</si>
  <si>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</si>
  <si>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</si>
  <si>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</si>
  <si>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</si>
  <si>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</si>
  <si>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</si>
  <si>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</si>
  <si>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</si>
  <si>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</si>
  <si>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</si>
  <si>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</si>
  <si>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</si>
  <si>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</si>
  <si>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</si>
  <si>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</si>
  <si>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</si>
  <si>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</si>
  <si>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</si>
  <si>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</si>
  <si>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</si>
  <si>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</si>
  <si>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</si>
  <si>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</si>
  <si>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</si>
  <si>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</si>
  <si>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</si>
  <si>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</si>
  <si>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</si>
  <si>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</si>
  <si>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</si>
  <si>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</si>
  <si>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</si>
  <si>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</si>
  <si>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</si>
  <si>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</si>
  <si>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</si>
  <si>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</si>
  <si>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</si>
  <si>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</si>
  <si>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</si>
  <si>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</si>
  <si>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</si>
  <si>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</si>
  <si>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</si>
  <si>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</si>
  <si>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</si>
  <si>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</si>
  <si>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</si>
  <si>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</si>
  <si>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</si>
  <si>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</si>
  <si>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</si>
  <si>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</si>
  <si>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</si>
  <si>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</si>
  <si>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</si>
  <si>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</si>
  <si>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</si>
  <si>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</si>
  <si>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</si>
  <si>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</si>
  <si>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</si>
  <si>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</si>
  <si>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</si>
  <si>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</si>
  <si>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</si>
  <si>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</si>
  <si>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</si>
  <si>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</si>
  <si>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</si>
  <si>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</si>
  <si>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</si>
  <si>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</si>
  <si>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</si>
  <si>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</si>
  <si>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</si>
  <si>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</si>
  <si>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</si>
  <si>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</si>
  <si>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</si>
  <si>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</si>
  <si>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</si>
  <si>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</si>
  <si>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</si>
  <si>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</si>
  <si>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</si>
  <si>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</si>
  <si>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</si>
  <si>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</si>
  <si>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</si>
  <si>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</si>
  <si>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</si>
  <si>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</si>
  <si>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</si>
  <si>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</si>
  <si>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</si>
  <si>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</si>
  <si>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</si>
  <si>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</si>
  <si>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</si>
  <si>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</si>
  <si>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</si>
  <si>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</si>
  <si>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</si>
  <si>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</si>
  <si>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</si>
  <si>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</si>
  <si>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</si>
  <si>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</si>
  <si>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</si>
  <si>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</si>
  <si>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</si>
  <si>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</si>
  <si>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</si>
  <si>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</si>
  <si>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</si>
  <si>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</si>
  <si>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</si>
  <si>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</si>
  <si>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</si>
  <si>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</si>
  <si>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</si>
  <si>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</si>
  <si>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</si>
  <si>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</si>
  <si>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</si>
  <si>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</si>
  <si>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</si>
  <si>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</si>
  <si>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</si>
  <si>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</si>
  <si>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</si>
  <si>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</si>
  <si>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</si>
  <si>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</si>
  <si>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</si>
  <si>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</si>
  <si>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</si>
  <si>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</si>
  <si>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</si>
  <si>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</si>
  <si>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</si>
  <si>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</si>
  <si>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</si>
  <si>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</si>
  <si>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</si>
  <si>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</si>
  <si>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</si>
  <si>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</si>
  <si>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</si>
  <si>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</si>
  <si>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</si>
  <si>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</si>
  <si>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</si>
  <si>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</si>
  <si>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</si>
  <si>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</si>
  <si>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</si>
  <si>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</si>
  <si>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</si>
  <si>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</si>
  <si>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</si>
  <si>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</si>
  <si>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</si>
  <si>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</si>
  <si>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</si>
  <si>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</si>
  <si>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</si>
  <si>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</si>
  <si>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</si>
  <si>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</si>
  <si>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</si>
  <si>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</si>
  <si>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</si>
  <si>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</si>
  <si>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</si>
  <si>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</si>
  <si>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</si>
  <si>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</si>
  <si>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</si>
  <si>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</si>
  <si>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</si>
  <si>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</si>
  <si>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</si>
  <si>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</si>
  <si>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</si>
  <si>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</si>
  <si>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</si>
  <si>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</si>
  <si>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</si>
  <si>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</si>
  <si>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</si>
  <si>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</si>
  <si>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</si>
  <si>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</si>
  <si>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</si>
  <si>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</si>
  <si>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</si>
  <si>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</si>
  <si>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</si>
  <si>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</si>
  <si>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</si>
  <si>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</si>
  <si>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</si>
  <si>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</si>
  <si>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</si>
  <si>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</si>
  <si>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</si>
  <si>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</si>
  <si>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</si>
  <si>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</si>
  <si>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</si>
  <si>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</si>
  <si>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</si>
  <si>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</si>
  <si>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</si>
  <si>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</si>
  <si>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</si>
  <si>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</si>
  <si>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</si>
  <si>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</si>
  <si>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</si>
  <si>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</si>
  <si>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</si>
  <si>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</si>
  <si>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</si>
  <si>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</si>
  <si>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</si>
  <si>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</si>
  <si>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</si>
  <si>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</si>
  <si>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</si>
  <si>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</si>
  <si>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</si>
  <si>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</si>
  <si>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</si>
  <si>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</si>
  <si>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</si>
  <si>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</si>
  <si>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</si>
  <si>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</si>
  <si>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</si>
  <si>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</si>
  <si>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</si>
  <si>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</si>
  <si>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</si>
  <si>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</si>
  <si>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</si>
  <si>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</si>
  <si>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</si>
  <si>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</si>
  <si>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</si>
  <si>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</si>
  <si>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</si>
  <si>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</si>
  <si>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</si>
  <si>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</si>
  <si>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</si>
  <si>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</si>
  <si>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</si>
  <si>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</si>
  <si>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</si>
  <si>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</si>
  <si>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</si>
  <si>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</si>
  <si>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</si>
  <si>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</si>
  <si>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</si>
  <si>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</si>
  <si>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</si>
  <si>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</si>
  <si>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</si>
  <si>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</si>
  <si>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</si>
  <si>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</si>
  <si>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</si>
  <si>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</si>
  <si>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</si>
  <si>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</si>
  <si>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</si>
  <si>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</si>
  <si>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</si>
  <si>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</si>
  <si>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</si>
  <si>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</si>
  <si>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</si>
  <si>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</si>
  <si>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</si>
  <si>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</si>
  <si>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</si>
  <si>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</si>
  <si>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</si>
  <si>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</si>
  <si>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</si>
  <si>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</si>
  <si>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</si>
  <si>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</si>
  <si>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</si>
  <si>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</si>
  <si>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</si>
  <si>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</si>
  <si>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</si>
  <si>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</si>
  <si>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</si>
  <si>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</si>
  <si>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</si>
  <si>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</si>
  <si>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</si>
  <si>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</si>
  <si>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</si>
  <si>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</si>
  <si>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</si>
  <si>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</si>
  <si>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</si>
  <si>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</si>
  <si>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</si>
  <si>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</si>
  <si>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</si>
  <si>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</si>
  <si>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</si>
  <si>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</si>
  <si>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</si>
  <si>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</si>
  <si>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</si>
  <si>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</si>
  <si>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</si>
  <si>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</si>
  <si>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</si>
  <si>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</si>
  <si>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</si>
  <si>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</si>
  <si>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</si>
  <si>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</si>
  <si>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</si>
  <si>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</si>
  <si>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</si>
  <si>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</si>
  <si>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</si>
  <si>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</si>
  <si>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</si>
  <si>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</si>
  <si>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</si>
  <si>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</si>
  <si>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</si>
  <si>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</si>
  <si>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</si>
  <si>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</si>
  <si>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</si>
  <si>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</si>
  <si>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</si>
  <si>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</si>
  <si>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</si>
  <si>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</si>
  <si>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</si>
  <si>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</si>
  <si>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</si>
  <si>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</si>
  <si>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</si>
  <si>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</si>
  <si>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</si>
  <si>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</si>
  <si>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</si>
  <si>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</si>
  <si>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</si>
  <si>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</si>
  <si>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</si>
  <si>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</si>
  <si>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</si>
  <si>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</si>
  <si>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</si>
  <si>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</si>
  <si>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</si>
  <si>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</si>
  <si>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</si>
  <si>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</si>
  <si>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</si>
  <si>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</si>
  <si>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</si>
  <si>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</si>
  <si>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</si>
  <si>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</si>
  <si>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</si>
  <si>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</si>
  <si>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</si>
  <si>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</si>
  <si>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</si>
  <si>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</si>
  <si>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</si>
  <si>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</si>
  <si>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</si>
  <si>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</si>
  <si>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</si>
  <si>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</si>
  <si>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</si>
  <si>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</si>
  <si>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</si>
  <si>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</si>
  <si>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</si>
  <si>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</si>
  <si>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</si>
  <si>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</si>
  <si>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</si>
  <si>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</si>
  <si>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</si>
  <si>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</si>
  <si>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</si>
  <si>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</si>
  <si>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</si>
  <si>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</si>
  <si>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</si>
  <si>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</si>
  <si>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</si>
  <si>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</si>
  <si>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</si>
  <si>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</si>
  <si>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</si>
  <si>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</si>
  <si>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</si>
  <si>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</si>
  <si>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</si>
  <si>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</si>
  <si>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</si>
  <si>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</si>
  <si>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</si>
  <si>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</si>
  <si>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</si>
  <si>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</si>
  <si>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</si>
  <si>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</si>
  <si>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</si>
  <si>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</si>
  <si>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</si>
  <si>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</si>
  <si>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</si>
  <si>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</si>
  <si>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</si>
  <si>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</si>
  <si>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</si>
  <si>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</si>
  <si>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</si>
  <si>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</si>
  <si>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</si>
  <si>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</si>
  <si>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</si>
  <si>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</si>
  <si>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</si>
  <si>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</si>
  <si>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</si>
  <si>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</si>
  <si>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</si>
  <si>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</si>
  <si>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</si>
  <si>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</si>
  <si>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</si>
  <si>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</si>
  <si>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</si>
  <si>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</si>
  <si>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</si>
  <si>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</si>
  <si>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</si>
  <si>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</si>
  <si>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</si>
  <si>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</si>
  <si>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</si>
  <si>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</si>
  <si>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</si>
  <si>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</si>
  <si>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</si>
  <si>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</si>
  <si>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</si>
  <si>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</si>
  <si>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</si>
  <si>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</si>
  <si>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</si>
  <si>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</si>
  <si>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</si>
  <si>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</si>
  <si>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</si>
  <si>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</si>
  <si>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</si>
  <si>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</si>
  <si>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</si>
  <si>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</si>
  <si>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</si>
  <si>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</si>
  <si>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</si>
  <si>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</si>
  <si>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</si>
  <si>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</si>
  <si>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</si>
  <si>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</si>
  <si>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</si>
  <si>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</si>
  <si>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</si>
  <si>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</si>
  <si>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</si>
  <si>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</si>
  <si>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</si>
  <si>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</si>
  <si>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</si>
  <si>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</si>
  <si>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</si>
  <si>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</si>
  <si>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</si>
  <si>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</si>
  <si>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</si>
  <si>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</si>
  <si>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</si>
  <si>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</si>
  <si>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</si>
  <si>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</si>
  <si>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</si>
  <si>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</si>
  <si>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</si>
  <si>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</si>
  <si>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</si>
  <si>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</si>
  <si>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</si>
  <si>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</si>
  <si>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</si>
  <si>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</si>
  <si>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</si>
  <si>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</si>
  <si>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</si>
  <si>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</si>
  <si>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</si>
  <si>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</si>
  <si>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</si>
  <si>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</si>
  <si>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</si>
  <si>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</si>
  <si>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</si>
  <si>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</si>
  <si>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</si>
  <si>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</si>
  <si>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</si>
  <si>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</si>
  <si>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</si>
  <si>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</si>
  <si>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</si>
  <si>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</si>
  <si>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</si>
  <si>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</si>
  <si>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</si>
  <si>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</si>
  <si>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</si>
  <si>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</si>
  <si>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</si>
  <si>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</si>
  <si>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</si>
  <si>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</si>
  <si>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</si>
  <si>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</si>
  <si>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</si>
  <si>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</si>
  <si>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</si>
  <si>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</si>
  <si>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</si>
  <si>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</si>
  <si>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</si>
  <si>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</si>
  <si>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</si>
  <si>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</si>
  <si>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</si>
  <si>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</si>
  <si>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</si>
  <si>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</si>
  <si>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</si>
  <si>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</si>
  <si>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</si>
  <si>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</si>
  <si>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</si>
  <si>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</si>
  <si>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</si>
  <si>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</si>
  <si>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</si>
  <si>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</si>
  <si>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</si>
  <si>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</si>
  <si>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</si>
  <si>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</si>
  <si>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</si>
  <si>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</si>
  <si>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</si>
  <si>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</si>
  <si>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</si>
  <si>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</si>
  <si>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</si>
  <si>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</si>
  <si>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</si>
  <si>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</si>
  <si>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</si>
  <si>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</si>
  <si>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</si>
  <si>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</si>
  <si>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</si>
  <si>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</si>
  <si>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</si>
  <si>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</si>
  <si>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</si>
  <si>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</si>
  <si>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</si>
  <si>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</si>
  <si>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</si>
  <si>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</si>
  <si>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</si>
  <si>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</si>
  <si>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</si>
  <si>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</si>
  <si>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</si>
  <si>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</si>
  <si>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</si>
  <si>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</si>
  <si>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</si>
  <si>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</si>
  <si>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</si>
  <si>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</si>
  <si>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</si>
  <si>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</si>
  <si>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</si>
  <si>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</si>
  <si>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</si>
  <si>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</si>
  <si>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</si>
  <si>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</si>
  <si>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</si>
  <si>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</si>
  <si>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</si>
  <si>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</si>
  <si>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</si>
  <si>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</si>
  <si>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</si>
  <si>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</si>
  <si>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</si>
  <si>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</si>
  <si>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</si>
  <si>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</si>
  <si>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</si>
  <si>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</si>
  <si>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</si>
  <si>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</si>
  <si>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</si>
  <si>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</si>
  <si>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</si>
  <si>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</si>
  <si>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</si>
  <si>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</si>
  <si>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</si>
  <si>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</si>
  <si>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</si>
  <si>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</si>
  <si>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</si>
  <si>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</si>
  <si>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</si>
  <si>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</si>
  <si>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</si>
  <si>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</si>
  <si>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</si>
  <si>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</si>
  <si>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</si>
  <si>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</si>
  <si>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</si>
  <si>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</si>
  <si>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</si>
  <si>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</si>
  <si>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</si>
  <si>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</si>
  <si>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</si>
  <si>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</si>
  <si>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</si>
  <si>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</si>
  <si>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</si>
  <si>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</si>
  <si>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</si>
  <si>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</si>
  <si>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</si>
  <si>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</si>
  <si>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</si>
  <si>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</si>
  <si>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</si>
  <si>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</si>
  <si>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</si>
  <si>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</si>
  <si>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</si>
  <si>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</si>
  <si>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</si>
  <si>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</si>
  <si>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</si>
  <si>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</si>
  <si>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</si>
  <si>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</si>
  <si>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</si>
  <si>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</si>
  <si>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</si>
  <si>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</si>
  <si>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</si>
  <si>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</si>
  <si>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</si>
  <si>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</si>
  <si>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</si>
  <si>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</si>
  <si>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</si>
  <si>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</si>
  <si>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</si>
  <si>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</si>
  <si>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</si>
  <si>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</si>
  <si>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</si>
  <si>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</si>
  <si>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</si>
  <si>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</si>
  <si>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</si>
  <si>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</si>
  <si>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</si>
  <si>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</si>
  <si>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</si>
  <si>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</si>
  <si>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</si>
  <si>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</si>
  <si>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</si>
  <si>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</si>
  <si>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</si>
  <si>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</si>
  <si>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</si>
  <si>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</si>
  <si>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</si>
  <si>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</si>
  <si>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</si>
  <si>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</si>
  <si>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</si>
  <si>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</si>
  <si>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</si>
  <si>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</si>
  <si>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</si>
  <si>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</si>
  <si>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</si>
  <si>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</si>
  <si>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</si>
  <si>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</si>
  <si>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</si>
  <si>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</si>
  <si>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</si>
  <si>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</si>
  <si>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</si>
  <si>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</si>
  <si>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</si>
  <si>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</si>
  <si>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</si>
  <si>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</si>
  <si>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</si>
  <si>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</si>
  <si>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</si>
  <si>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</si>
  <si>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</si>
  <si>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</si>
  <si>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</si>
  <si>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</si>
  <si>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</si>
  <si>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</si>
  <si>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</si>
  <si>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</si>
  <si>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</si>
  <si>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</si>
  <si>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</si>
  <si>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</si>
  <si>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</si>
  <si>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</si>
  <si>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</si>
  <si>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</si>
  <si>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</si>
  <si>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</si>
  <si>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</si>
  <si>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</si>
  <si>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</si>
  <si>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</si>
  <si>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</si>
  <si>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</si>
  <si>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</si>
  <si>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</si>
  <si>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</si>
  <si>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</si>
  <si>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</si>
  <si>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</si>
  <si>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</si>
  <si>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</si>
  <si>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</si>
  <si>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</si>
  <si>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</si>
  <si>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</si>
  <si>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</si>
  <si>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</si>
  <si>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</si>
  <si>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</si>
  <si>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</si>
  <si>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</si>
  <si>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</si>
  <si>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</si>
  <si>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</si>
  <si>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</si>
  <si>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</si>
  <si>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</si>
  <si>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</si>
  <si>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</si>
  <si>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</si>
  <si>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</si>
  <si>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</si>
  <si>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</si>
  <si>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</si>
  <si>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</si>
  <si>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</si>
  <si>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</si>
  <si>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</si>
  <si>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</si>
  <si>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</si>
  <si>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</si>
  <si>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</si>
  <si>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</si>
  <si>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</si>
  <si>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</si>
  <si>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</si>
  <si>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</si>
  <si>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</si>
  <si>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</si>
  <si>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</si>
  <si>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</si>
  <si>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</si>
  <si>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</si>
  <si>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</si>
  <si>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</si>
  <si>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</si>
  <si>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</si>
  <si>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</si>
  <si>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</si>
  <si>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</si>
  <si>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</si>
  <si>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</si>
  <si>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</si>
  <si>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</si>
  <si>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</si>
  <si>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</si>
  <si>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</si>
  <si>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</si>
  <si>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</si>
  <si>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</si>
  <si>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</si>
  <si>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</si>
  <si>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</si>
  <si>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</si>
  <si>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</si>
  <si>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</si>
  <si>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</si>
  <si>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</si>
  <si>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</si>
  <si>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</si>
  <si>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</si>
  <si>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</si>
  <si>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</si>
  <si>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</si>
  <si>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</si>
  <si>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</si>
  <si>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</si>
  <si>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</si>
  <si>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</si>
  <si>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</si>
  <si>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</si>
  <si>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</si>
  <si>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</si>
  <si>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</si>
  <si>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</si>
  <si>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</si>
  <si>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</si>
  <si>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</si>
  <si>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</si>
  <si>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</si>
  <si>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</si>
  <si>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</si>
  <si>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</si>
  <si>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</si>
  <si>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</si>
  <si>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</si>
  <si>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</si>
  <si>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</si>
  <si>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</si>
  <si>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</si>
  <si>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</si>
  <si>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</si>
  <si>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</si>
  <si>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</si>
  <si>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</si>
  <si>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</si>
  <si>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</si>
  <si>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</si>
  <si>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</si>
  <si>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</si>
  <si>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</si>
  <si>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</si>
  <si>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</si>
  <si>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</si>
  <si>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</si>
  <si>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</si>
  <si>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</si>
  <si>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</si>
  <si>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</si>
  <si>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</si>
  <si>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</si>
  <si>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</si>
  <si>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</si>
  <si>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</si>
  <si>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</si>
  <si>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</si>
  <si>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</si>
  <si>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</si>
  <si>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</si>
  <si>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</si>
  <si>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</si>
  <si>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</si>
  <si>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</si>
  <si>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</si>
  <si>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</si>
  <si>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</si>
  <si>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</si>
  <si>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</si>
  <si>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</si>
  <si>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</si>
  <si>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</si>
  <si>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</si>
  <si>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</si>
  <si>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</si>
  <si>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</si>
  <si>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</si>
  <si>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</si>
  <si>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</si>
  <si>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</si>
  <si>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</si>
  <si>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</si>
  <si>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</si>
  <si>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</si>
  <si>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</si>
  <si>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</si>
  <si>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</si>
  <si>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</si>
  <si>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</si>
  <si>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</si>
  <si>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</si>
  <si>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</si>
  <si>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</si>
  <si>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</si>
  <si>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</si>
  <si>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</si>
  <si>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</si>
  <si>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</si>
  <si>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</si>
  <si>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</si>
  <si>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</si>
  <si>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</si>
  <si>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</si>
  <si>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</si>
  <si>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</si>
  <si>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</si>
  <si>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</si>
  <si>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</si>
  <si>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</si>
  <si>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</si>
  <si>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</si>
  <si>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</si>
  <si>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</si>
  <si>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</si>
  <si>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</si>
  <si>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</si>
  <si>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</si>
  <si>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</si>
  <si>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</si>
  <si>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</si>
  <si>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</si>
  <si>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</si>
  <si>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</si>
  <si>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</si>
  <si>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</si>
  <si>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</si>
  <si>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</si>
  <si>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</si>
  <si>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</si>
  <si>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</si>
  <si>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</si>
  <si>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</si>
  <si>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</si>
  <si>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</si>
  <si>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</si>
  <si>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</si>
  <si>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</si>
  <si>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</si>
  <si>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</si>
  <si>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</si>
  <si>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</si>
  <si>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</si>
  <si>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</si>
  <si>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</si>
  <si>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</si>
  <si>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</si>
  <si>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</si>
  <si>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</si>
  <si>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</si>
  <si>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</si>
  <si>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</si>
  <si>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</si>
  <si>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</si>
  <si>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</si>
  <si>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</si>
  <si>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</si>
  <si>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</si>
  <si>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</si>
  <si>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</si>
  <si>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</si>
  <si>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</si>
  <si>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</si>
  <si>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</si>
  <si>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</si>
  <si>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</si>
  <si>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</si>
  <si>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</si>
  <si>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</si>
  <si>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</si>
  <si>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</si>
  <si>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</si>
  <si>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</si>
  <si>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</si>
  <si>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</si>
  <si>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</si>
  <si>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</si>
  <si>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</si>
  <si>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</si>
  <si>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</si>
  <si>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</si>
  <si>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</si>
  <si>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</si>
  <si>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</si>
  <si>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</si>
  <si>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</si>
  <si>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</si>
  <si>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</si>
  <si>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</si>
  <si>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</si>
  <si>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</si>
  <si>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</si>
  <si>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</si>
  <si>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</si>
  <si>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</si>
  <si>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</si>
  <si>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</si>
  <si>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</si>
  <si>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</si>
  <si>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</si>
  <si>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</si>
  <si>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</si>
  <si>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</si>
  <si>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</si>
  <si>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</si>
  <si>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</si>
  <si>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</si>
  <si>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</si>
  <si>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</si>
  <si>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</si>
  <si>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</si>
  <si>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</si>
  <si>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</si>
  <si>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</si>
  <si>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</si>
  <si>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</si>
  <si>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</si>
  <si>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</si>
  <si>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</si>
  <si>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</si>
  <si>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</si>
  <si>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</si>
  <si>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</si>
  <si>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</si>
  <si>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</si>
  <si>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</si>
  <si>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</si>
  <si>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</si>
  <si>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</si>
  <si>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</si>
  <si>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</si>
  <si>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</si>
  <si>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</si>
  <si>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</si>
  <si>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</si>
  <si>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</si>
  <si>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</si>
  <si>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</si>
  <si>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</si>
  <si>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</si>
  <si>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</si>
  <si>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</si>
  <si>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</si>
  <si>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</si>
  <si>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</si>
  <si>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</si>
  <si>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</si>
  <si>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</si>
  <si>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</si>
  <si>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</si>
  <si>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</si>
  <si>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</si>
  <si>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</si>
  <si>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</si>
  <si>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</si>
  <si>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</si>
  <si>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</si>
  <si>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</si>
  <si>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</si>
  <si>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</si>
  <si>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</si>
  <si>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</si>
  <si>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</si>
  <si>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</si>
  <si>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</si>
  <si>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</si>
  <si>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</si>
  <si>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</si>
  <si>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</si>
  <si>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</si>
  <si>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</si>
  <si>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</si>
  <si>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</si>
  <si>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</si>
  <si>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</si>
  <si>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</si>
  <si>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</si>
  <si>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</si>
  <si>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</si>
  <si>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</si>
  <si>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</si>
  <si>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</si>
  <si>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</si>
  <si>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</si>
  <si>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</si>
  <si>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</si>
  <si>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</si>
  <si>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</si>
  <si>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</si>
  <si>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</si>
  <si>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</si>
  <si>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</si>
  <si>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</si>
  <si>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</si>
  <si>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</si>
  <si>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</si>
  <si>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</si>
  <si>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</si>
  <si>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</si>
  <si>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</si>
  <si>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</si>
  <si>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</si>
  <si>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</si>
  <si>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</si>
  <si>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</si>
  <si>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</si>
  <si>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</si>
  <si>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</si>
  <si>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</si>
  <si>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</si>
  <si>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</si>
  <si>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</si>
  <si>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</si>
  <si>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</si>
  <si>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</si>
  <si>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</si>
  <si>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</si>
  <si>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</si>
  <si>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</si>
  <si>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</si>
  <si>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</si>
  <si>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</si>
  <si>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</si>
  <si>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</si>
  <si>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</si>
  <si>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</si>
  <si>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</si>
  <si>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</si>
  <si>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</si>
  <si>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</si>
  <si>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</si>
  <si>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</si>
  <si>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</si>
  <si>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</si>
  <si>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</si>
  <si>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</si>
  <si>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</si>
  <si>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</si>
  <si>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</si>
  <si>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</si>
  <si>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</si>
  <si>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</si>
  <si>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</si>
  <si>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</si>
  <si>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</si>
  <si>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</si>
  <si>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</si>
  <si>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</si>
  <si>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</si>
  <si>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</si>
  <si>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</si>
  <si>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</si>
  <si>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</si>
  <si>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</si>
  <si>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</si>
  <si>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</si>
  <si>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</si>
  <si>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</si>
  <si>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</si>
  <si>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</si>
  <si>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</si>
  <si>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</si>
  <si>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</si>
  <si>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</si>
  <si>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</si>
  <si>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</si>
  <si>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</si>
  <si>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</si>
  <si>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</si>
  <si>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</si>
  <si>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</si>
  <si>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</si>
  <si>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</si>
  <si>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</si>
  <si>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</si>
  <si>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</si>
  <si>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</si>
  <si>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</si>
  <si>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</si>
  <si>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</si>
  <si>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</si>
  <si>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</si>
  <si>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</si>
  <si>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</si>
  <si>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</si>
  <si>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</si>
  <si>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</si>
  <si>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</si>
  <si>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</si>
  <si>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</si>
  <si>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</si>
  <si>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</si>
  <si>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</si>
  <si>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</si>
  <si>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</si>
  <si>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</si>
  <si>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</si>
  <si>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</si>
  <si>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</si>
  <si>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</si>
  <si>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</si>
  <si>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</si>
  <si>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</si>
  <si>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</si>
  <si>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</si>
  <si>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</si>
  <si>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</si>
  <si>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</si>
  <si>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</si>
  <si>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</si>
  <si>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</si>
  <si>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</si>
  <si>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</si>
  <si>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</si>
  <si>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</si>
  <si>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</si>
  <si>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</si>
  <si>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</si>
  <si>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</si>
  <si>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</si>
  <si>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</si>
  <si>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</si>
  <si>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</si>
  <si>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</si>
  <si>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</si>
  <si>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</si>
  <si>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</si>
  <si>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</si>
  <si>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</si>
  <si>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</si>
  <si>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</si>
  <si>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</si>
  <si>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</si>
  <si>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</si>
  <si>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</si>
  <si>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</si>
  <si>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</si>
  <si>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</si>
  <si>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</si>
  <si>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</si>
  <si>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</si>
  <si>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</si>
  <si>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</si>
  <si>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</si>
  <si>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</si>
  <si>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</si>
  <si>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</si>
  <si>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</si>
  <si>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</si>
  <si>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</si>
  <si>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</si>
  <si>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</si>
  <si>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</si>
  <si>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</si>
  <si>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</si>
  <si>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</si>
  <si>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</si>
  <si>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</si>
  <si>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</si>
  <si>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</si>
  <si>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</si>
  <si>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</si>
  <si>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</si>
  <si>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</si>
  <si>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</si>
  <si>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</si>
  <si>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</si>
  <si>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</si>
  <si>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</si>
  <si>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</si>
  <si>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</si>
  <si>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</si>
  <si>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</si>
  <si>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</si>
  <si>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</si>
  <si>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</si>
  <si>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</si>
  <si>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</si>
  <si>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</si>
  <si>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</si>
  <si>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</si>
  <si>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</si>
  <si>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</si>
  <si>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</si>
  <si>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</si>
  <si>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</si>
  <si>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</si>
  <si>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</si>
  <si>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</si>
  <si>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</si>
  <si>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</si>
  <si>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</si>
  <si>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</si>
  <si>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</si>
  <si>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</si>
  <si>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</si>
  <si>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</si>
  <si>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</si>
  <si>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</si>
  <si>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</si>
  <si>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</si>
  <si>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</si>
  <si>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</si>
  <si>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</si>
  <si>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</si>
  <si>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</si>
  <si>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</si>
  <si>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</si>
  <si>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</si>
  <si>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</si>
  <si>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</si>
  <si>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</si>
  <si>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</si>
  <si>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</si>
  <si>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</si>
  <si>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</si>
  <si>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</si>
  <si>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</si>
  <si>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</si>
  <si>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</si>
  <si>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</si>
  <si>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</si>
  <si>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</si>
  <si>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</si>
  <si>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</si>
  <si>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</si>
  <si>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</si>
  <si>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</si>
  <si>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</si>
  <si>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</si>
  <si>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</si>
  <si>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</si>
  <si>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</si>
  <si>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</si>
  <si>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</si>
  <si>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</si>
  <si>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</si>
  <si>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</si>
  <si>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</si>
  <si>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</si>
  <si>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</si>
  <si>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</si>
  <si>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</si>
  <si>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</si>
  <si>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</si>
  <si>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</si>
  <si>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</si>
  <si>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</si>
  <si>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</si>
  <si>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</si>
  <si>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</si>
  <si>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</si>
  <si>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</si>
  <si>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</si>
  <si>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</si>
  <si>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</si>
  <si>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</si>
  <si>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</si>
  <si>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</si>
  <si>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</si>
  <si>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</si>
  <si>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</si>
  <si>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</si>
  <si>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</si>
  <si>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</si>
  <si>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</si>
  <si>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</si>
  <si>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</si>
  <si>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</si>
  <si>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</si>
  <si>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</si>
  <si>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</si>
  <si>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</si>
  <si>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</si>
  <si>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</si>
  <si>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</si>
  <si>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</si>
  <si>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</si>
  <si>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</si>
  <si>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</si>
  <si>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</si>
  <si>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</si>
  <si>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</si>
  <si>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</si>
  <si>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</si>
  <si>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</si>
  <si>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</si>
  <si>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</si>
  <si>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</si>
  <si>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</si>
  <si>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</si>
  <si>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</si>
  <si>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</si>
  <si>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</si>
  <si>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</si>
  <si>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</si>
  <si>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</si>
  <si>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</si>
  <si>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</si>
  <si>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</si>
  <si>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</si>
  <si>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</si>
  <si>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</si>
  <si>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</si>
  <si>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</si>
  <si>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</si>
  <si>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</si>
  <si>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</si>
  <si>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</si>
  <si>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</si>
  <si>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</si>
  <si>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</si>
  <si>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</si>
  <si>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</si>
  <si>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</si>
  <si>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</si>
  <si>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</si>
  <si>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</si>
  <si>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</si>
  <si>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</si>
  <si>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</si>
  <si>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</si>
  <si>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</si>
  <si>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</si>
  <si>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</si>
  <si>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</si>
  <si>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</si>
  <si>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</si>
  <si>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</si>
  <si>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</si>
  <si>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</si>
  <si>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</si>
  <si>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</si>
  <si>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</si>
  <si>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</si>
  <si>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</si>
  <si>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</si>
  <si>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</si>
  <si>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</si>
  <si>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</si>
  <si>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</si>
  <si>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</si>
  <si>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</si>
  <si>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</si>
  <si>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</si>
  <si>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</si>
  <si>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</si>
  <si>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</si>
  <si>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</si>
  <si>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</si>
  <si>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</si>
  <si>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</si>
  <si>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</si>
  <si>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</si>
  <si>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</si>
  <si>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</si>
  <si>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</si>
  <si>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</si>
  <si>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</si>
  <si>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</si>
  <si>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</si>
  <si>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</si>
  <si>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</si>
  <si>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</si>
  <si>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</si>
  <si>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</si>
  <si>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</si>
  <si>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</si>
  <si>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</si>
  <si>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</si>
  <si>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</si>
  <si>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</si>
  <si>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</si>
  <si>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</si>
  <si>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</si>
  <si>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</si>
  <si>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</si>
  <si>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</si>
  <si>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</si>
  <si>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</si>
  <si>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</si>
  <si>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</si>
  <si>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</si>
  <si>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</si>
  <si>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</si>
  <si>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</si>
  <si>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</si>
  <si>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</si>
  <si>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</si>
  <si>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</si>
  <si>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</si>
  <si>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</si>
  <si>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</si>
  <si>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</si>
  <si>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</si>
  <si>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</si>
  <si>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</si>
  <si>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</si>
  <si>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</si>
  <si>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</si>
  <si>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</si>
  <si>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</si>
  <si>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</si>
  <si>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</si>
  <si>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</si>
  <si>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</si>
  <si>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</si>
  <si>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</si>
  <si>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</si>
  <si>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</si>
  <si>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</si>
  <si>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</si>
  <si>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</si>
  <si>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</si>
  <si>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</si>
  <si>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</si>
  <si>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</si>
  <si>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</si>
  <si>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</si>
  <si>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</si>
  <si>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</si>
  <si>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</si>
  <si>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</si>
  <si>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</si>
  <si>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</si>
  <si>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</si>
  <si>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</si>
  <si>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</si>
  <si>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</si>
  <si>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</si>
  <si>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</si>
  <si>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</si>
  <si>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</si>
  <si>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</si>
  <si>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</si>
  <si>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</si>
  <si>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</si>
  <si>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</si>
  <si>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</si>
  <si>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</si>
  <si>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</si>
  <si>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</si>
  <si>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</si>
  <si>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</si>
  <si>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</si>
  <si>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</si>
  <si>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</si>
  <si>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</si>
  <si>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</si>
  <si>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</si>
  <si>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</si>
  <si>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</si>
  <si>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</si>
  <si>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</si>
  <si>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</si>
  <si>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</si>
  <si>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</si>
  <si>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</si>
  <si>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</si>
  <si>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</si>
  <si>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</si>
  <si>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</si>
  <si>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</si>
  <si>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</si>
  <si>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</si>
  <si>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</si>
  <si>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</si>
  <si>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</si>
  <si>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</si>
  <si>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</si>
  <si>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</si>
  <si>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</si>
  <si>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</si>
  <si>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</si>
  <si>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</si>
  <si>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</si>
  <si>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</si>
  <si>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</si>
  <si>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</si>
  <si>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</si>
  <si>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</si>
  <si>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</si>
  <si>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</si>
  <si>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</si>
  <si>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</si>
  <si>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</si>
  <si>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</si>
  <si>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</si>
  <si>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</si>
  <si>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</si>
  <si>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</si>
  <si>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</si>
  <si>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</si>
  <si>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</si>
  <si>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</si>
  <si>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</si>
  <si>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</si>
  <si>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</si>
  <si>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</si>
  <si>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</si>
  <si>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</si>
  <si>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</si>
  <si>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</si>
  <si>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</si>
  <si>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</si>
  <si>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</si>
  <si>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</si>
  <si>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</si>
  <si>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</si>
  <si>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</si>
  <si>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</si>
  <si>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</si>
  <si>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</si>
  <si>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</si>
  <si>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</si>
  <si>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</si>
  <si>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</si>
  <si>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</si>
  <si>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</si>
  <si>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</si>
  <si>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</si>
  <si>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</si>
  <si>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</si>
  <si>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</si>
  <si>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</si>
  <si>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</si>
  <si>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</si>
  <si>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</si>
  <si>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</si>
  <si>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</si>
  <si>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</si>
  <si>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</si>
  <si>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</si>
  <si>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</si>
  <si>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</si>
  <si>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</si>
  <si>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</si>
  <si>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</si>
  <si>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</si>
  <si>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</si>
  <si>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</si>
  <si>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</si>
  <si>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</si>
  <si>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</si>
  <si>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</si>
  <si>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</si>
  <si>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</si>
  <si>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</si>
  <si>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</si>
  <si>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</si>
  <si>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</si>
  <si>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</si>
  <si>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</si>
  <si>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</si>
  <si>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</si>
  <si>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</si>
  <si>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</si>
  <si>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</si>
  <si>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</si>
  <si>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</si>
  <si>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</si>
  <si>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</si>
  <si>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</si>
  <si>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</si>
  <si>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</si>
  <si>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</si>
  <si>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</si>
  <si>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</si>
  <si>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</si>
  <si>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</si>
  <si>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</si>
  <si>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</si>
  <si>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</si>
  <si>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</si>
  <si>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</si>
  <si>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</si>
  <si>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</si>
  <si>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</si>
  <si>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</si>
  <si>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</si>
  <si>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</si>
  <si>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</si>
  <si>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</si>
  <si>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</si>
  <si>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</si>
  <si>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</si>
  <si>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</si>
  <si>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</si>
  <si>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</si>
  <si>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</si>
  <si>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</si>
  <si>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</si>
  <si>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</si>
  <si>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</si>
  <si>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</si>
  <si>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</si>
  <si>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</si>
  <si>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</si>
  <si>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</si>
  <si>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</si>
  <si>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</si>
  <si>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</si>
  <si>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</si>
  <si>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</si>
  <si>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</si>
  <si>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</si>
  <si>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</si>
  <si>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</si>
  <si>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</si>
  <si>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</si>
  <si>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</si>
  <si>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</si>
  <si>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</si>
  <si>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</si>
  <si>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</si>
  <si>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</si>
  <si>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</si>
  <si>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</si>
  <si>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</si>
  <si>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</si>
  <si>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</si>
  <si>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</si>
  <si>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</si>
  <si>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</si>
  <si>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</si>
  <si>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</si>
  <si>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</si>
  <si>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</si>
  <si>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</si>
  <si>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</si>
  <si>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</si>
  <si>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</si>
  <si>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</si>
  <si>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</si>
  <si>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</si>
  <si>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</si>
  <si>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</si>
  <si>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</si>
  <si>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</si>
  <si>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</si>
  <si>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</si>
  <si>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</si>
  <si>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</si>
  <si>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</si>
  <si>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</si>
  <si>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</si>
  <si>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</si>
  <si>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</si>
  <si>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</si>
  <si>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</si>
  <si>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</si>
  <si>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</si>
  <si>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</si>
  <si>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</si>
  <si>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</si>
  <si>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</si>
  <si>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</si>
  <si>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</si>
  <si>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</si>
  <si>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</si>
  <si>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</si>
  <si>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</si>
  <si>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</si>
  <si>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</si>
  <si>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</si>
  <si>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</si>
  <si>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</si>
  <si>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</si>
  <si>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</si>
  <si>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</si>
  <si>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</si>
  <si>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</si>
  <si>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</si>
  <si>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</si>
  <si>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</si>
  <si>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</si>
  <si>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</si>
  <si>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</si>
  <si>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</si>
  <si>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</si>
  <si>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</si>
  <si>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</si>
  <si>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</si>
  <si>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</si>
  <si>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</si>
  <si>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</si>
  <si>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</si>
  <si>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</si>
  <si>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</si>
  <si>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</si>
  <si>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</si>
  <si>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</si>
  <si>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</si>
  <si>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</si>
  <si>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</si>
  <si>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</si>
  <si>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</si>
  <si>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</si>
  <si>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</si>
  <si>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</si>
  <si>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</si>
  <si>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</si>
  <si>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</si>
  <si>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</si>
  <si>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</si>
  <si>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</si>
  <si>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</si>
  <si>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</si>
  <si>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</si>
  <si>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</si>
  <si>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</si>
  <si>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</si>
  <si>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</si>
  <si>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</si>
  <si>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</si>
  <si>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</si>
  <si>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</si>
  <si>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</si>
  <si>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</si>
  <si>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</si>
  <si>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</si>
  <si>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</si>
  <si>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</si>
  <si>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</si>
  <si>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</si>
  <si>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</si>
  <si>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</si>
  <si>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</si>
  <si>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</si>
  <si>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</si>
  <si>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</si>
  <si>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</si>
  <si>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</si>
  <si>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</si>
  <si>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</si>
  <si>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</si>
  <si>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</si>
  <si>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</si>
  <si>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</si>
  <si>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</si>
  <si>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</si>
  <si>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</si>
  <si>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</si>
  <si>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</si>
  <si>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</si>
  <si>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</si>
  <si>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</si>
  <si>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</si>
  <si>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</si>
  <si>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</si>
  <si>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</si>
  <si>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</si>
  <si>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</si>
  <si>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</si>
  <si>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</si>
  <si>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</si>
  <si>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</si>
  <si>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</si>
  <si>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</si>
  <si>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</si>
  <si>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</si>
  <si>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</si>
  <si>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</si>
  <si>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</si>
  <si>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</si>
  <si>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</si>
  <si>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</si>
  <si>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</si>
  <si>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</si>
  <si>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</si>
  <si>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</si>
  <si>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</si>
  <si>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</si>
  <si>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</si>
  <si>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</si>
  <si>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</si>
  <si>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</si>
  <si>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</si>
  <si>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</si>
  <si>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</si>
  <si>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</si>
  <si>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</si>
  <si>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</si>
  <si>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</si>
  <si>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</si>
  <si>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</si>
  <si>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</si>
  <si>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</si>
  <si>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</si>
  <si>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</si>
  <si>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</si>
  <si>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</si>
  <si>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</si>
  <si>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</si>
  <si>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</si>
  <si>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</si>
  <si>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</si>
  <si>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</si>
  <si>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</si>
  <si>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</si>
  <si>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</si>
  <si>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</si>
  <si>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</si>
  <si>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</si>
  <si>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</si>
  <si>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</si>
  <si>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</si>
  <si>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</si>
  <si>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</si>
  <si>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</si>
  <si>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</si>
  <si>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</si>
  <si>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</si>
  <si>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</si>
  <si>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</si>
  <si>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</si>
  <si>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</si>
  <si>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</si>
  <si>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</si>
  <si>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</si>
  <si>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</si>
  <si>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</si>
  <si>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</si>
  <si>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</si>
  <si>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</si>
  <si>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</si>
  <si>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</si>
  <si>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</si>
  <si>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</si>
  <si>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</si>
  <si>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</si>
  <si>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</si>
  <si>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</si>
  <si>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</si>
  <si>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</si>
  <si>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</si>
  <si>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</si>
  <si>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</si>
  <si>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</si>
  <si>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</si>
  <si>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</si>
  <si>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</si>
  <si>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</si>
  <si>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</si>
  <si>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</si>
  <si>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</si>
  <si>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</si>
  <si>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</si>
  <si>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</si>
  <si>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</si>
  <si>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</si>
  <si>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</si>
  <si>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</si>
  <si>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</si>
  <si>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</si>
  <si>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</si>
  <si>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</si>
  <si>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</si>
  <si>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</si>
  <si>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</si>
  <si>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</si>
  <si>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</si>
  <si>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</si>
  <si>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</si>
  <si>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</si>
  <si>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</si>
  <si>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</si>
  <si>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</si>
  <si>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</si>
  <si>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</si>
  <si>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</si>
  <si>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</si>
  <si>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</si>
  <si>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</si>
  <si>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</si>
  <si>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</si>
  <si>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</si>
  <si>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</si>
  <si>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</si>
  <si>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</si>
  <si>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</si>
  <si>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</si>
  <si>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</si>
  <si>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</si>
  <si>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</si>
  <si>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</si>
  <si>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</si>
  <si>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</si>
  <si>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</si>
  <si>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</si>
  <si>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</si>
  <si>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</si>
  <si>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</si>
  <si>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</si>
  <si>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</si>
  <si>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</si>
  <si>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</si>
  <si>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</si>
  <si>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</si>
  <si>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</si>
  <si>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</si>
  <si>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</si>
  <si>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</si>
  <si>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</si>
  <si>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</si>
  <si>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</si>
  <si>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</si>
  <si>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</si>
  <si>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</si>
  <si>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</si>
  <si>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</si>
  <si>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</si>
  <si>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</si>
  <si>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</si>
  <si>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</si>
  <si>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</si>
  <si>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</si>
  <si>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</si>
  <si>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</si>
  <si>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</si>
  <si>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</si>
  <si>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</si>
  <si>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</si>
  <si>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</si>
  <si>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</si>
  <si>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</si>
  <si>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</si>
  <si>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</si>
  <si>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</si>
  <si>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</si>
  <si>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</si>
  <si>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</si>
  <si>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</si>
  <si>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</si>
  <si>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</si>
  <si>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</si>
  <si>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</si>
  <si>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</si>
  <si>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</si>
  <si>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</si>
  <si>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</si>
  <si>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</si>
  <si>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</si>
  <si>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</si>
  <si>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</si>
  <si>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</si>
  <si>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</si>
  <si>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</si>
  <si>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</si>
  <si>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</si>
  <si>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</si>
  <si>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</si>
  <si>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</si>
  <si>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</si>
  <si>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</si>
  <si>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</si>
  <si>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</si>
  <si>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</si>
  <si>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</si>
  <si>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</si>
  <si>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</si>
  <si>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</si>
  <si>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</si>
  <si>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</si>
  <si>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</si>
  <si>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</si>
  <si>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</si>
  <si>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</si>
  <si>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</si>
  <si>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</si>
  <si>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</si>
  <si>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</si>
  <si>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</si>
  <si>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</si>
  <si>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</si>
  <si>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</si>
  <si>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</si>
  <si>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</si>
  <si>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</si>
  <si>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</si>
  <si>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</si>
  <si>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</si>
  <si>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</si>
  <si>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</si>
  <si>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</si>
  <si>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</si>
  <si>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</si>
  <si>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</si>
  <si>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</si>
  <si>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</si>
  <si>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</si>
  <si>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</si>
  <si>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</si>
  <si>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</si>
  <si>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</si>
  <si>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</si>
  <si>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</si>
  <si>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</si>
  <si>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</si>
  <si>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</si>
  <si>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</si>
  <si>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</si>
  <si>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</si>
  <si>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</si>
  <si>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</si>
  <si>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</si>
  <si>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</si>
  <si>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</si>
  <si>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</si>
  <si>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</si>
  <si>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</si>
  <si>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</si>
  <si>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</si>
  <si>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</si>
  <si>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</si>
  <si>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</si>
  <si>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</si>
  <si>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</si>
  <si>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</si>
  <si>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</si>
  <si>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</si>
  <si>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</si>
  <si>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</si>
  <si>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</si>
  <si>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</si>
  <si>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</si>
  <si>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</si>
  <si>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</si>
  <si>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</si>
  <si>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</si>
  <si>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</si>
  <si>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</si>
  <si>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</si>
  <si>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</si>
  <si>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</si>
  <si>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</si>
  <si>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</si>
  <si>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</si>
  <si>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</si>
  <si>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</si>
  <si>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</si>
  <si>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</si>
  <si>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</si>
  <si>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</si>
  <si>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</si>
  <si>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</si>
  <si>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</si>
  <si>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</si>
  <si>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</si>
  <si>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</si>
  <si>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</si>
  <si>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</si>
  <si>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</si>
  <si>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</si>
  <si>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</si>
  <si>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</si>
  <si>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</si>
  <si>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</si>
  <si>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</si>
  <si>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</si>
  <si>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</si>
  <si>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</si>
  <si>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</si>
  <si>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</si>
  <si>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</si>
  <si>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</si>
  <si>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</si>
  <si>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</si>
  <si>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</si>
  <si>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</si>
  <si>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</si>
  <si>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</si>
  <si>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</si>
  <si>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</si>
  <si>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</si>
  <si>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</si>
  <si>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</si>
  <si>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</si>
  <si>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</si>
  <si>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</si>
  <si>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</si>
  <si>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</si>
  <si>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</si>
  <si>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</si>
  <si>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</si>
  <si>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</si>
  <si>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</si>
  <si>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</si>
  <si>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</si>
  <si>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</si>
  <si>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</si>
  <si>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</si>
  <si>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</si>
  <si>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</si>
  <si>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</si>
  <si>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</si>
  <si>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</si>
  <si>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</si>
  <si>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</si>
  <si>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</si>
  <si>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</si>
  <si>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</si>
  <si>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</si>
  <si>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</si>
  <si>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</si>
  <si>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</si>
  <si>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</si>
  <si>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</si>
  <si>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</si>
  <si>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</si>
  <si>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</si>
  <si>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</si>
  <si>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</si>
  <si>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</si>
  <si>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</si>
  <si>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</si>
  <si>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</si>
  <si>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</si>
  <si>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</si>
  <si>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</si>
  <si>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</si>
  <si>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</si>
  <si>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</si>
  <si>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</si>
  <si>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</si>
  <si>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</si>
  <si>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</si>
  <si>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</si>
  <si>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</si>
  <si>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</si>
  <si>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</si>
  <si>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</si>
  <si>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</si>
  <si>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</si>
  <si>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</si>
  <si>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</si>
  <si>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</si>
  <si>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</si>
  <si>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</si>
  <si>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</si>
  <si>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</si>
  <si>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</si>
  <si>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</si>
  <si>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</si>
  <si>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</si>
  <si>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</si>
  <si>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</si>
  <si>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</si>
  <si>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</si>
  <si>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</si>
  <si>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</si>
  <si>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</si>
  <si>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</si>
  <si>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</si>
  <si>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</si>
  <si>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</si>
  <si>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</si>
  <si>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</si>
  <si>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</si>
  <si>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</si>
  <si>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</si>
  <si>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</si>
  <si>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</si>
  <si>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</si>
  <si>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</si>
  <si>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</si>
  <si>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</si>
  <si>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</si>
  <si>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</si>
  <si>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</si>
  <si>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</si>
  <si>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</si>
  <si>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</si>
  <si>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</si>
  <si>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</si>
  <si>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</si>
  <si>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</si>
  <si>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</si>
  <si>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</si>
  <si>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</si>
  <si>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</si>
  <si>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</si>
  <si>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</si>
  <si>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</si>
  <si>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</si>
  <si>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</si>
  <si>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</si>
  <si>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</si>
  <si>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</si>
  <si>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</si>
  <si>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</si>
  <si>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</si>
  <si>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</si>
  <si>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</si>
  <si>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</si>
  <si>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</si>
  <si>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</si>
  <si>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</si>
  <si>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</si>
  <si>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</si>
  <si>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</si>
  <si>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</si>
  <si>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</si>
  <si>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</si>
  <si>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</si>
  <si>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</si>
  <si>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</si>
  <si>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</si>
  <si>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</si>
  <si>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</si>
  <si>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</si>
  <si>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</si>
  <si>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</si>
  <si>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</si>
  <si>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</si>
  <si>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</si>
  <si>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</si>
  <si>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</si>
  <si>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</si>
  <si>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</si>
  <si>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</si>
  <si>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</si>
  <si>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</si>
  <si>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</si>
  <si>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</si>
  <si>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</si>
  <si>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</si>
  <si>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</si>
  <si>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</si>
  <si>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</si>
  <si>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</si>
  <si>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</si>
  <si>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</si>
  <si>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</si>
  <si>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</si>
  <si>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</si>
  <si>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</si>
  <si>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</si>
  <si>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</si>
  <si>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</si>
  <si>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</si>
  <si>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</si>
  <si>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</si>
  <si>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</si>
  <si>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</si>
  <si>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</si>
  <si>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</si>
  <si>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</si>
  <si>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</si>
  <si>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</si>
  <si>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</si>
  <si>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</si>
  <si>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</si>
  <si>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</si>
  <si>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</si>
  <si>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</si>
  <si>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</si>
  <si>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</si>
  <si>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</si>
  <si>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</si>
  <si>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</si>
  <si>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</si>
  <si>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</si>
  <si>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</si>
  <si>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</si>
  <si>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</si>
  <si>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</si>
  <si>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</si>
  <si>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</si>
  <si>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</si>
  <si>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</si>
  <si>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</si>
  <si>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</si>
  <si>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</si>
  <si>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</si>
  <si>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</si>
  <si>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</si>
  <si>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</si>
  <si>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</si>
  <si>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</si>
  <si>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</si>
  <si>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</si>
  <si>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</si>
  <si>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</si>
  <si>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</si>
  <si>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</si>
  <si>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</si>
  <si>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</si>
  <si>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</si>
  <si>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</si>
  <si>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</si>
  <si>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</si>
  <si>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</si>
  <si>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</si>
  <si>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</si>
  <si>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</si>
  <si>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</si>
  <si>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</si>
  <si>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</si>
  <si>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</si>
  <si>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</si>
  <si>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</si>
  <si>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</si>
  <si>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</si>
  <si>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</si>
  <si>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</si>
  <si>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</si>
  <si>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</si>
  <si>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</si>
  <si>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</si>
  <si>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</si>
  <si>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</si>
  <si>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</si>
  <si>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</si>
  <si>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</si>
  <si>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</si>
  <si>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</si>
  <si>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</si>
  <si>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</si>
  <si>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</si>
  <si>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</si>
  <si>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</si>
  <si>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</si>
  <si>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</si>
  <si>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</si>
  <si>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</si>
  <si>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</si>
  <si>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</si>
  <si>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</si>
  <si>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</si>
  <si>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</si>
  <si>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</si>
  <si>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</si>
  <si>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</si>
  <si>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</si>
  <si>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</si>
  <si>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</si>
  <si>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</si>
  <si>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</si>
  <si>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</si>
  <si>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</si>
  <si>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</si>
  <si>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</si>
  <si>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</si>
  <si>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</si>
  <si>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</si>
  <si>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</si>
  <si>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</si>
  <si>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</si>
  <si>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</si>
  <si>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</si>
  <si>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</si>
  <si>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</si>
  <si>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</si>
  <si>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</si>
  <si>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</si>
  <si>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</si>
  <si>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</si>
  <si>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</si>
  <si>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</si>
  <si>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</si>
  <si>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</si>
  <si>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</si>
  <si>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</si>
  <si>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</si>
  <si>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</si>
  <si>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</si>
  <si>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</si>
  <si>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</si>
  <si>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</si>
  <si>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</si>
  <si>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</si>
  <si>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</si>
  <si>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</si>
  <si>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</si>
  <si>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</si>
  <si>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</si>
  <si>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</si>
  <si>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</si>
  <si>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</si>
  <si>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</si>
  <si>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</si>
  <si>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</si>
  <si>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</si>
  <si>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</si>
  <si>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</si>
  <si>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</si>
  <si>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</si>
  <si>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</si>
  <si>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</si>
  <si>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</si>
  <si>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</si>
  <si>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</si>
  <si>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</si>
  <si>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</si>
  <si>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</si>
  <si>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</si>
  <si>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</si>
  <si>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</si>
  <si>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</si>
  <si>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</si>
  <si>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</si>
  <si>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</si>
  <si>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</si>
  <si>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</si>
  <si>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</si>
  <si>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</si>
  <si>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</si>
  <si>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</si>
  <si>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</si>
  <si>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</si>
  <si>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</si>
  <si>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</si>
  <si>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</si>
  <si>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</si>
  <si>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</si>
  <si>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</si>
  <si>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</si>
  <si>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</si>
  <si>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</si>
  <si>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</si>
  <si>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</si>
  <si>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</si>
  <si>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</si>
  <si>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</si>
  <si>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</si>
  <si>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</si>
  <si>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</si>
  <si>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</si>
  <si>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</si>
  <si>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</si>
  <si>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</si>
  <si>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</si>
  <si>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</si>
  <si>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</si>
  <si>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</si>
  <si>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</si>
  <si>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</si>
  <si>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</si>
  <si>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</si>
  <si>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</si>
  <si>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</si>
  <si>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</si>
  <si>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</si>
  <si>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</si>
  <si>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</si>
  <si>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</si>
  <si>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</si>
  <si>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</si>
  <si>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</si>
  <si>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</si>
  <si>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</si>
  <si>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</si>
  <si>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</si>
  <si>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</si>
  <si>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</si>
  <si>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</si>
  <si>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</si>
  <si>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</si>
  <si>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</si>
  <si>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</si>
  <si>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</si>
  <si>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</si>
  <si>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</si>
  <si>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</si>
  <si>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</si>
  <si>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</si>
  <si>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</si>
  <si>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</si>
  <si>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</si>
  <si>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</si>
  <si>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</si>
  <si>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</si>
  <si>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</si>
  <si>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</si>
  <si>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</si>
  <si>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</si>
  <si>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</si>
  <si>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</si>
  <si>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</si>
  <si>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</si>
  <si>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</si>
  <si>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</si>
  <si>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</si>
  <si>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</si>
  <si>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</si>
  <si>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</si>
  <si>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</si>
  <si>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</si>
  <si>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</si>
  <si>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</si>
  <si>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</si>
  <si>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</si>
  <si>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</si>
  <si>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</si>
  <si>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</si>
  <si>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</si>
  <si>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</si>
  <si>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</si>
  <si>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</si>
  <si>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</si>
  <si>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</si>
  <si>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</si>
  <si>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</si>
  <si>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</si>
  <si>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</si>
  <si>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</si>
  <si>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</si>
  <si>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</si>
  <si>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</si>
  <si>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</si>
  <si>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</si>
  <si>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</si>
  <si>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</si>
  <si>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</si>
  <si>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</si>
  <si>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</si>
  <si>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</si>
  <si>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</si>
  <si>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</si>
  <si>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</si>
  <si>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</si>
  <si>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</si>
  <si>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</si>
  <si>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</si>
  <si>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</si>
  <si>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</si>
  <si>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</si>
  <si>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</si>
  <si>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</si>
  <si>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</si>
  <si>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</si>
  <si>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</si>
  <si>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</si>
  <si>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</si>
  <si>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</si>
  <si>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</si>
  <si>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</si>
  <si>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</si>
  <si>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</si>
  <si>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</si>
  <si>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</si>
  <si>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</si>
  <si>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</si>
  <si>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</si>
  <si>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</si>
  <si>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</si>
  <si>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</si>
  <si>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</si>
  <si>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</si>
  <si>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</si>
  <si>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</si>
  <si>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</si>
  <si>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</si>
  <si>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</si>
  <si>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</si>
  <si>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</si>
  <si>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</si>
  <si>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</si>
  <si>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</si>
  <si>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</si>
  <si>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</si>
  <si>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</si>
  <si>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</si>
  <si>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</si>
  <si>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</si>
  <si>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</si>
  <si>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</si>
  <si>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</si>
  <si>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</si>
  <si>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</si>
  <si>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</si>
  <si>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</si>
  <si>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</si>
  <si>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</si>
  <si>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</si>
  <si>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</si>
  <si>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</si>
  <si>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</si>
  <si>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</si>
  <si>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</si>
  <si>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</si>
  <si>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</si>
  <si>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</si>
  <si>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</si>
  <si>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</si>
  <si>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</si>
  <si>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</si>
  <si>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</si>
  <si>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</si>
  <si>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</si>
  <si>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</si>
  <si>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</si>
  <si>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</si>
  <si>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</si>
  <si>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</si>
  <si>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</si>
  <si>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</si>
  <si>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</si>
  <si>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</si>
  <si>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</si>
  <si>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</si>
  <si>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</si>
  <si>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</si>
  <si>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</si>
  <si>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</si>
  <si>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</si>
  <si>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</si>
  <si>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</si>
  <si>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</si>
  <si>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</si>
  <si>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</si>
  <si>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</si>
  <si>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</si>
  <si>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</si>
  <si>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</si>
  <si>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</si>
  <si>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</si>
  <si>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</si>
  <si>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</si>
  <si>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</si>
  <si>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</si>
  <si>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</si>
  <si>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</si>
  <si>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</si>
  <si>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</si>
  <si>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</si>
  <si>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</si>
  <si>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</si>
  <si>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</si>
  <si>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</si>
  <si>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</si>
  <si>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</si>
  <si>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</si>
  <si>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</si>
  <si>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</si>
  <si>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</si>
  <si>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</si>
  <si>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</si>
  <si>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</si>
  <si>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</si>
  <si>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</si>
  <si>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</si>
  <si>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</si>
  <si>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</si>
  <si>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</si>
  <si>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</si>
  <si>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</si>
  <si>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</si>
  <si>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</si>
  <si>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</si>
  <si>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</si>
  <si>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</si>
  <si>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</si>
  <si>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</si>
  <si>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</si>
  <si>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</si>
  <si>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</si>
  <si>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</si>
  <si>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</si>
  <si>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</si>
  <si>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</si>
  <si>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</si>
  <si>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</si>
  <si>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</si>
  <si>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</si>
  <si>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</si>
  <si>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</si>
  <si>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</si>
  <si>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</si>
  <si>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</si>
  <si>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</si>
  <si>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</si>
  <si>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</si>
  <si>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</si>
  <si>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</si>
  <si>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</si>
  <si>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</si>
  <si>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</si>
  <si>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</si>
  <si>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</si>
  <si>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</si>
  <si>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</si>
  <si>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</si>
  <si>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</si>
  <si>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</si>
  <si>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</si>
  <si>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</si>
  <si>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</si>
  <si>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</si>
  <si>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</si>
  <si>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</si>
  <si>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</si>
  <si>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</si>
  <si>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</si>
  <si>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</si>
  <si>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</si>
  <si>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</si>
  <si>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</si>
  <si>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</si>
  <si>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</si>
  <si>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</si>
  <si>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</si>
  <si>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</si>
  <si>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</si>
  <si>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</si>
  <si>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</si>
  <si>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</si>
  <si>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</si>
  <si>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</si>
  <si>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</si>
  <si>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</si>
  <si>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</si>
  <si>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</si>
  <si>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</si>
  <si>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</si>
  <si>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</si>
  <si>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</si>
  <si>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</si>
  <si>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</si>
  <si>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</si>
  <si>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</si>
  <si>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</si>
  <si>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</si>
  <si>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</si>
  <si>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</si>
  <si>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</si>
  <si>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</si>
  <si>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</si>
  <si>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</si>
  <si>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</si>
  <si>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</si>
  <si>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</si>
  <si>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</si>
  <si>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</si>
  <si>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</si>
  <si>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</si>
  <si>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</si>
  <si>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</si>
  <si>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</si>
  <si>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</si>
  <si>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</si>
  <si>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</si>
  <si>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</si>
  <si>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</si>
  <si>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</si>
  <si>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</si>
  <si>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</si>
  <si>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</si>
  <si>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</si>
  <si>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</si>
  <si>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</si>
  <si>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</si>
  <si>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</si>
  <si>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</si>
  <si>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</si>
  <si>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</si>
  <si>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</si>
  <si>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</si>
  <si>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</si>
  <si>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</si>
  <si>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</si>
  <si>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</si>
  <si>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</si>
  <si>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</si>
  <si>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</si>
  <si>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</si>
  <si>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</si>
  <si>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</si>
  <si>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</si>
  <si>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</si>
  <si>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</si>
  <si>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</si>
  <si>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</si>
  <si>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</si>
  <si>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</si>
  <si>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</si>
  <si>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</si>
  <si>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</si>
  <si>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</si>
  <si>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</si>
  <si>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</si>
  <si>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</si>
  <si>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</si>
  <si>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</si>
  <si>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</si>
  <si>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</si>
  <si>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</si>
  <si>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</si>
  <si>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</si>
  <si>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</si>
  <si>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</si>
  <si>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</si>
  <si>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</si>
  <si>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</si>
  <si>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</si>
  <si>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</si>
  <si>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</si>
  <si>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</si>
  <si>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</si>
  <si>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</si>
  <si>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</si>
  <si>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</si>
  <si>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</si>
  <si>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</si>
  <si>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</si>
  <si>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</si>
  <si>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</si>
  <si>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</si>
  <si>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</si>
  <si>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</si>
  <si>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</si>
  <si>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</si>
  <si>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</si>
  <si>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</si>
  <si>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</si>
  <si>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</si>
  <si>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</si>
  <si>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</si>
  <si>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</si>
  <si>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</si>
  <si>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</si>
  <si>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</si>
  <si>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</si>
  <si>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</si>
  <si>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</si>
  <si>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</si>
  <si>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</si>
  <si>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</si>
  <si>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</si>
  <si>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</si>
  <si>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</si>
  <si>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</si>
  <si>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</si>
  <si>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</si>
  <si>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</si>
  <si>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</si>
  <si>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</si>
  <si>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</si>
  <si>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</si>
  <si>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</si>
  <si>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</si>
  <si>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</si>
  <si>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</si>
  <si>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</si>
  <si>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</si>
  <si>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</si>
  <si>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</si>
  <si>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</si>
  <si>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</si>
  <si>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</si>
  <si>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</si>
  <si>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</si>
  <si>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</si>
  <si>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</si>
  <si>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</si>
  <si>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</si>
  <si>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</si>
  <si>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</si>
  <si>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</si>
  <si>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</si>
  <si>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</si>
  <si>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</si>
  <si>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</si>
  <si>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</si>
  <si>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</si>
  <si>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</si>
  <si>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</si>
  <si>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</si>
  <si>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</si>
  <si>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</si>
  <si>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</si>
  <si>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</si>
  <si>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</si>
  <si>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</si>
  <si>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</si>
  <si>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</si>
  <si>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</si>
  <si>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</si>
  <si>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</si>
  <si>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</si>
  <si>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</si>
  <si>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</si>
  <si>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</si>
  <si>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</si>
  <si>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</si>
  <si>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</si>
  <si>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</si>
  <si>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</si>
  <si>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</si>
  <si>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</si>
  <si>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</si>
  <si>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</si>
  <si>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</si>
  <si>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</si>
  <si>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</si>
  <si>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</si>
  <si>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</si>
  <si>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</si>
  <si>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</si>
  <si>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</si>
  <si>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</si>
  <si>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</si>
  <si>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</si>
  <si>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</si>
  <si>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</si>
  <si>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</si>
  <si>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</si>
  <si>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</si>
  <si>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</si>
  <si>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</si>
  <si>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</si>
  <si>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</si>
  <si>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</si>
  <si>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</si>
  <si>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</si>
  <si>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</si>
  <si>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</si>
  <si>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</si>
  <si>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</si>
  <si>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</si>
  <si>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</si>
  <si>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</si>
  <si>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</si>
  <si>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</si>
  <si>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</si>
  <si>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</si>
  <si>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</si>
  <si>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</si>
  <si>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</si>
  <si>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</si>
  <si>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</si>
  <si>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</si>
  <si>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</si>
  <si>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</si>
  <si>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</si>
  <si>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</si>
  <si>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</si>
  <si>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</si>
  <si>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</si>
  <si>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</si>
  <si>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</si>
  <si>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</si>
  <si>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</si>
  <si>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</si>
  <si>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</si>
  <si>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</si>
  <si>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</si>
  <si>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</si>
  <si>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</si>
  <si>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</si>
  <si>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</si>
  <si>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</si>
  <si>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</si>
  <si>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</si>
  <si>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</si>
  <si>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</si>
  <si>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</si>
  <si>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</si>
  <si>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</si>
  <si>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</si>
  <si>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</si>
  <si>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</si>
  <si>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</si>
  <si>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</si>
  <si>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</si>
  <si>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</si>
  <si>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</si>
  <si>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</si>
  <si>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</si>
  <si>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</si>
  <si>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</si>
  <si>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</si>
  <si>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</si>
  <si>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</si>
  <si>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</si>
  <si>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</si>
  <si>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</si>
  <si>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</si>
  <si>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</si>
  <si>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</si>
  <si>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</si>
  <si>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</si>
  <si>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</si>
  <si>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</si>
  <si>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</si>
  <si>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</si>
  <si>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</si>
  <si>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</si>
  <si>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</si>
  <si>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</si>
  <si>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</si>
  <si>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</si>
  <si>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</si>
  <si>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</si>
  <si>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</si>
  <si>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</si>
  <si>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</si>
  <si>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</si>
  <si>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</si>
  <si>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</si>
  <si>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</si>
  <si>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</si>
  <si>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</si>
  <si>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</si>
  <si>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</si>
  <si>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</si>
  <si>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</si>
  <si>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</si>
  <si>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</si>
  <si>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</si>
  <si>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</si>
  <si>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</si>
  <si>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</si>
  <si>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</si>
  <si>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</si>
  <si>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</si>
  <si>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</si>
  <si>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</si>
  <si>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</si>
  <si>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</si>
  <si>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</si>
  <si>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</si>
  <si>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</si>
  <si>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</si>
  <si>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</si>
  <si>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</si>
  <si>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</si>
  <si>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</si>
  <si>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</si>
  <si>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</si>
  <si>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</si>
  <si>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</si>
  <si>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</si>
  <si>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</si>
  <si>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</si>
  <si>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</si>
  <si>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</si>
  <si>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</si>
  <si>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</si>
  <si>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</si>
  <si>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</si>
  <si>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</si>
  <si>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</si>
  <si>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</si>
  <si>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</si>
  <si>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</si>
  <si>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</si>
  <si>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</si>
  <si>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</si>
  <si>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</si>
  <si>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</si>
  <si>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</si>
  <si>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</si>
  <si>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</si>
  <si>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</si>
  <si>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</si>
  <si>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</si>
  <si>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</si>
  <si>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</si>
  <si>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</si>
  <si>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</si>
  <si>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</si>
  <si>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</si>
  <si>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</si>
  <si>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</si>
  <si>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</si>
  <si>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</si>
  <si>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</si>
  <si>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</si>
  <si>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</si>
  <si>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</si>
  <si>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</si>
  <si>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</si>
  <si>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</si>
  <si>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</si>
  <si>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</si>
  <si>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</si>
  <si>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</si>
  <si>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</si>
  <si>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</si>
  <si>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</si>
  <si>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</si>
  <si>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</si>
  <si>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</si>
  <si>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</si>
  <si>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</si>
  <si>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</si>
  <si>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</si>
  <si>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</si>
  <si>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</si>
  <si>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</si>
  <si>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</si>
  <si>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</si>
  <si>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</si>
  <si>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</si>
  <si>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</si>
  <si>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</si>
  <si>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</si>
  <si>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</si>
  <si>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</si>
  <si>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</si>
  <si>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</si>
  <si>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</si>
  <si>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</si>
  <si>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</si>
  <si>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</si>
  <si>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</si>
  <si>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</si>
  <si>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</si>
  <si>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</si>
  <si>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</si>
  <si>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</si>
  <si>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</si>
  <si>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</si>
  <si>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</si>
  <si>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</si>
  <si>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</si>
  <si>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</si>
  <si>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</si>
  <si>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</si>
  <si>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</si>
  <si>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</si>
  <si>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</si>
  <si>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</si>
  <si>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</si>
  <si>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</si>
  <si>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</si>
  <si>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</si>
  <si>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</si>
  <si>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</si>
  <si>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</si>
  <si>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</si>
  <si>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</si>
  <si>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</si>
  <si>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</si>
  <si>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</si>
  <si>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</si>
  <si>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</si>
  <si>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</si>
  <si>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</si>
  <si>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</si>
  <si>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</si>
  <si>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</si>
  <si>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</si>
  <si>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</si>
  <si>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</si>
  <si>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</si>
  <si>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</si>
  <si>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</si>
  <si>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</si>
  <si>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</si>
  <si>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</si>
  <si>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</si>
  <si>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</si>
  <si>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</si>
  <si>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</si>
  <si>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</si>
  <si>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</si>
  <si>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</si>
  <si>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</si>
  <si>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</si>
  <si>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</si>
  <si>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</si>
  <si>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</si>
  <si>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</si>
  <si>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</si>
  <si>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</si>
  <si>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</si>
  <si>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</si>
  <si>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</si>
  <si>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</si>
  <si>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</si>
  <si>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</si>
  <si>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</si>
  <si>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</si>
  <si>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</si>
  <si>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</si>
  <si>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</si>
  <si>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 xml:space="preserve">Based on the information from our suppliers and according to our present knowledge; </t>
  </si>
  <si>
    <t>https://www.murrelektronik.com/downloads/further-documents/environmental-policy-and-principles/</t>
  </si>
  <si>
    <t>Our policy requires  that minerals are sourced from non-conflict sources, respectively mines and smelters where no serious ethical and/or environmental concerns existing , or to deliver such materials. It is part of the general purchase terms and conditions, delivery contracts and Code of Conduct.</t>
  </si>
  <si>
    <t>The RMI reportig template is preferred, but we also accept supplier declaration with relevant information of source of material</t>
  </si>
  <si>
    <t xml:space="preserve">All information submitted from our suppliers is verified with regards to product compliance </t>
  </si>
  <si>
    <t>D-U-N-S®</t>
  </si>
  <si>
    <t>Murrelektronik Inc. (CA)</t>
  </si>
  <si>
    <t>24-589-5615</t>
  </si>
  <si>
    <t>2840 Argentia Road, Unit 9, Mississauga ON L5G 8N4</t>
  </si>
  <si>
    <t>Bob van den Berg, C.E.T.</t>
  </si>
  <si>
    <t>bvandenberg@murr.ca</t>
  </si>
  <si>
    <t>1-905-362-2211</t>
  </si>
  <si>
    <t>General Manager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</si>
</sst>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s>
  <fonts count="116">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u/>
      <sz val="10"/>
      <color theme="10"/>
      <name val="Verdana"/>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30">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2"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5" fillId="0" borderId="0" applyNumberFormat="0" applyFill="0" applyBorder="0" applyAlignment="0" applyProtection="0"/>
  </cellStyleXfs>
  <cellXfs count="398">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8"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8"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77" fillId="45" borderId="56" xfId="492" applyNumberFormat="1" applyFill="1" applyBorder="1" applyAlignment="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492" applyFont="1" applyFill="1" applyBorder="1" applyAlignment="1" applyProtection="1">
      <alignment horizontal="center" wrapText="1"/>
      <protection hidden="1"/>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0" fontId="24" fillId="0" borderId="25" xfId="492"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5" fillId="45" borderId="56" xfId="829"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0">
    <cellStyle name="20 % - Akzent1" xfId="688" builtinId="30" customBuiltin="1"/>
    <cellStyle name="20 % - Akzent2" xfId="692" builtinId="34" customBuiltin="1"/>
    <cellStyle name="20 % - Akzent3" xfId="696" builtinId="38" customBuiltin="1"/>
    <cellStyle name="20 % - Akzent4" xfId="700" builtinId="42" customBuiltin="1"/>
    <cellStyle name="20 % - Akzent5" xfId="704" builtinId="46" customBuiltin="1"/>
    <cellStyle name="20 % - Akzent6" xfId="708" builtinId="5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 Akzent1" xfId="689" builtinId="31" customBuiltin="1"/>
    <cellStyle name="40 % - Akzent2" xfId="693" builtinId="35" customBuiltin="1"/>
    <cellStyle name="40 % - Akzent3" xfId="697" builtinId="39" customBuiltin="1"/>
    <cellStyle name="40 % - Akzent4" xfId="701" builtinId="43" customBuiltin="1"/>
    <cellStyle name="40 % - Akzent5" xfId="705" builtinId="47" customBuiltin="1"/>
    <cellStyle name="40 % - Akzent6" xfId="709" builtinId="5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 Akzent1" xfId="690" builtinId="32" customBuiltin="1"/>
    <cellStyle name="60 % - Akzent2" xfId="694" builtinId="36" customBuiltin="1"/>
    <cellStyle name="60 % - Akzent3" xfId="698" builtinId="40" customBuiltin="1"/>
    <cellStyle name="60 % - Akzent4" xfId="702" builtinId="44" customBuiltin="1"/>
    <cellStyle name="60 % - Akzent5" xfId="706" builtinId="48" customBuiltin="1"/>
    <cellStyle name="60 % - Akzent6" xfId="710" builtinId="52" customBuiltin="1"/>
    <cellStyle name="60% - Accent1 2" xfId="18" xr:uid="{00000000-0005-0000-0000-000025000000}"/>
    <cellStyle name="60% - Accent1 2 2" xfId="609" xr:uid="{00000000-0005-0000-0000-000026000000}"/>
    <cellStyle name="60% - Accent1 3" xfId="809" xr:uid="{B4F662A1-3A7E-4CD5-AFDB-1F205B5427FC}"/>
    <cellStyle name="60% - Accent2 2" xfId="19" xr:uid="{00000000-0005-0000-0000-000028000000}"/>
    <cellStyle name="60% - Accent2 2 2" xfId="610" xr:uid="{00000000-0005-0000-0000-000029000000}"/>
    <cellStyle name="60% - Accent2 3" xfId="812" xr:uid="{E57C1FBC-7353-4D32-8026-C8468A5B588E}"/>
    <cellStyle name="60% - Accent3 2" xfId="20" xr:uid="{00000000-0005-0000-0000-00002B000000}"/>
    <cellStyle name="60% - Accent3 2 2" xfId="611" xr:uid="{00000000-0005-0000-0000-00002C000000}"/>
    <cellStyle name="60% - Accent3 3" xfId="815" xr:uid="{AE56DF22-2A34-454C-B165-90BC7D444073}"/>
    <cellStyle name="60% - Accent4 2" xfId="21" xr:uid="{00000000-0005-0000-0000-00002E000000}"/>
    <cellStyle name="60% - Accent4 2 2" xfId="612" xr:uid="{00000000-0005-0000-0000-00002F000000}"/>
    <cellStyle name="60% - Accent4 3" xfId="818" xr:uid="{3FDA9D0D-4413-486B-983C-CC604E346407}"/>
    <cellStyle name="60% - Accent5 2" xfId="22" xr:uid="{00000000-0005-0000-0000-000031000000}"/>
    <cellStyle name="60% - Accent5 2 2" xfId="613" xr:uid="{00000000-0005-0000-0000-000032000000}"/>
    <cellStyle name="60% - Accent5 3" xfId="821" xr:uid="{88C0FC36-A568-4B68-96C1-1CFA958ECF44}"/>
    <cellStyle name="60% - Accent6 2" xfId="23" xr:uid="{00000000-0005-0000-0000-000034000000}"/>
    <cellStyle name="60% - Accent6 2 2" xfId="614" xr:uid="{00000000-0005-0000-0000-000035000000}"/>
    <cellStyle name="60% - Accent6 3" xfId="824" xr:uid="{A0853432-C6DA-4DB7-94DF-C5986DB84D44}"/>
    <cellStyle name="Accent1 2" xfId="24" xr:uid="{00000000-0005-0000-0000-000037000000}"/>
    <cellStyle name="Accent1 2 2" xfId="615" xr:uid="{00000000-0005-0000-0000-000038000000}"/>
    <cellStyle name="Accent2 2" xfId="25" xr:uid="{00000000-0005-0000-0000-00003A000000}"/>
    <cellStyle name="Accent2 2 2" xfId="616" xr:uid="{00000000-0005-0000-0000-00003B000000}"/>
    <cellStyle name="Accent3 2" xfId="26" xr:uid="{00000000-0005-0000-0000-00003D000000}"/>
    <cellStyle name="Accent3 2 2" xfId="617" xr:uid="{00000000-0005-0000-0000-00003E000000}"/>
    <cellStyle name="Accent4 2" xfId="27" xr:uid="{00000000-0005-0000-0000-000040000000}"/>
    <cellStyle name="Accent4 2 2" xfId="618" xr:uid="{00000000-0005-0000-0000-000041000000}"/>
    <cellStyle name="Accent5 2" xfId="28" xr:uid="{00000000-0005-0000-0000-000043000000}"/>
    <cellStyle name="Accent5 2 2" xfId="619" xr:uid="{00000000-0005-0000-0000-000044000000}"/>
    <cellStyle name="Accent6 2" xfId="29" xr:uid="{00000000-0005-0000-0000-000046000000}"/>
    <cellStyle name="Accent6 2 2" xfId="620" xr:uid="{00000000-0005-0000-0000-000047000000}"/>
    <cellStyle name="Akzent1" xfId="687" builtinId="29" customBuiltin="1"/>
    <cellStyle name="Akzent2" xfId="691" builtinId="33" customBuiltin="1"/>
    <cellStyle name="Akzent3" xfId="695" builtinId="37" customBuiltin="1"/>
    <cellStyle name="Akzent4" xfId="699" builtinId="41" customBuiltin="1"/>
    <cellStyle name="Akzent5" xfId="703" builtinId="45" customBuiltin="1"/>
    <cellStyle name="Akzent6" xfId="707" builtinId="49" customBuiltin="1"/>
    <cellStyle name="Ausgabe" xfId="680" builtinId="21"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Berechnung" xfId="681" builtinId="22" customBuiltin="1"/>
    <cellStyle name="Calculation 2" xfId="32" xr:uid="{00000000-0005-0000-0000-00004E000000}"/>
    <cellStyle name="Calculation 2 2" xfId="623" xr:uid="{00000000-0005-0000-0000-00004F000000}"/>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ingabe" xfId="679" builtinId="20" customBuiltin="1"/>
    <cellStyle name="Ergebnis" xfId="686" builtinId="25" customBuiltin="1"/>
    <cellStyle name="Erklärender Text" xfId="685" builtinId="53" customBuiltin="1"/>
    <cellStyle name="Excel Built-in Normal" xfId="485" xr:uid="{00000000-0005-0000-0000-00001A020000}"/>
    <cellStyle name="Explanatory Text 2" xfId="486" xr:uid="{00000000-0005-0000-0000-00001C020000}"/>
    <cellStyle name="Good 2" xfId="487" xr:uid="{00000000-0005-0000-0000-00001E020000}"/>
    <cellStyle name="Good 2 2" xfId="625" xr:uid="{00000000-0005-0000-0000-00001F020000}"/>
    <cellStyle name="Gut" xfId="676" builtinId="26" customBuiltin="1"/>
    <cellStyle name="Heading 1 2" xfId="488" xr:uid="{00000000-0005-0000-0000-000021020000}"/>
    <cellStyle name="Heading 2 2" xfId="489" xr:uid="{00000000-0005-0000-0000-000023020000}"/>
    <cellStyle name="Heading 2 2 2" xfId="626" xr:uid="{00000000-0005-0000-0000-000024020000}"/>
    <cellStyle name="Heading 3 2" xfId="490" xr:uid="{00000000-0005-0000-0000-000026020000}"/>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2" xfId="500" xr:uid="{00000000-0005-0000-0000-000038020000}"/>
    <cellStyle name="Input 2 2" xfId="633" xr:uid="{00000000-0005-0000-0000-000039020000}"/>
    <cellStyle name="Link" xfId="829" builtinId="8"/>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chlecht" xfId="677" builtinId="27" customBuiltin="1"/>
    <cellStyle name="Standard" xfId="0" builtinId="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2" xfId="589" xr:uid="{00000000-0005-0000-0000-0000BF020000}"/>
    <cellStyle name="Total 2" xfId="590" xr:uid="{00000000-0005-0000-0000-0000C1020000}"/>
    <cellStyle name="Überschrift" xfId="671" builtinId="15" customBuiltin="1"/>
    <cellStyle name="Überschrift 1" xfId="672" builtinId="16" customBuiltin="1"/>
    <cellStyle name="Überschrift 2" xfId="673" builtinId="17" customBuiltin="1"/>
    <cellStyle name="Überschrift 3" xfId="674" builtinId="18" customBuiltin="1"/>
    <cellStyle name="Überschrift 4" xfId="675" builtinId="19" customBuiltin="1"/>
    <cellStyle name="Verknüpfte Zelle" xfId="682" builtinId="24" customBuiltin="1"/>
    <cellStyle name="Warnender Text" xfId="684" builtinId="11" customBuiltin="1"/>
    <cellStyle name="Warning Text 2" xfId="591" xr:uid="{00000000-0005-0000-0000-0000C3020000}"/>
    <cellStyle name="Zelle überprüfen" xfId="683" builtinId="23" customBuiltin="1"/>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78">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517584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mailto:bvandenberg@murr.ca" TargetMode="External"/><Relationship Id="rId2" Type="http://schemas.openxmlformats.org/officeDocument/2006/relationships/hyperlink" Target="mailto:bvandenberg@murr.ca" TargetMode="External"/><Relationship Id="rId1" Type="http://schemas.openxmlformats.org/officeDocument/2006/relationships/hyperlink" Target="https://www.murrelektronik.com/downloads/further-documents/environmental-policy-and-principles/"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baseColWidth="10" defaultColWidth="8.84375" defaultRowHeight="13.5"/>
  <cols>
    <col min="1" max="1" width="143" style="157" customWidth="1"/>
    <col min="2" max="2" width="34.84375" style="157" customWidth="1"/>
    <col min="3" max="3" width="8.84375" style="157" customWidth="1"/>
    <col min="4" max="16384" width="8.84375" style="157"/>
  </cols>
  <sheetData>
    <row r="1" spans="1:2" ht="104.15"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5"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5"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49999999999999" customHeight="1">
      <c r="A10" s="94" t="str">
        <f ca="1">OFFSET(L!$C$1,MATCH("Instructions"&amp;ADDRESS(ROW(),COLUMN(),4),L!$A:$A,0)-1,SL,,)</f>
        <v xml:space="preserve">4. Insert the source for the unique identifier number or code ("DUNS", "VAT", "Customer", etc).  </v>
      </c>
      <c r="B10" s="180"/>
    </row>
    <row r="11" spans="1:2" ht="20.149999999999999" customHeight="1">
      <c r="A11" s="94" t="str">
        <f ca="1">OFFSET(L!$C$1,MATCH("Instructions"&amp;ADDRESS(ROW(),COLUMN(),4),L!$A:$A,0)-1,SL,,)</f>
        <v>5. Insert your full company address (street, city, state, country, postal code). This field is optional.</v>
      </c>
      <c r="B11" s="180"/>
    </row>
    <row r="12" spans="1:2" ht="35.15"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49999999999999"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5"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5"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5"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15"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6"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5"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2"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5"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8" customHeight="1">
      <c r="A56" s="94" t="str">
        <f ca="1">OFFSET(L!$C$1,MATCH("Instructions"&amp;ADDRESS(ROW(),COLUMN(),4),L!$A:$A,0)-1,SL,,)</f>
        <v>9. Smelter City – Provide the city name of where the smelter is located. This field is optional.</v>
      </c>
      <c r="B56" s="180"/>
    </row>
    <row r="57" spans="1:2" ht="26.15" customHeight="1">
      <c r="A57" s="94" t="str">
        <f ca="1">OFFSET(L!$C$1,MATCH("Instructions"&amp;ADDRESS(ROW(),COLUMN(),4),L!$A:$A,0)-1,SL,,)</f>
        <v>10. Smelter Location: State/Province, if applicable – Provide the state or province where the smelter is located. This field is optional.</v>
      </c>
      <c r="B57" s="180"/>
    </row>
    <row r="58" spans="1:2" ht="182.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150000000000006"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5"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5"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15"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5"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5">
      <c r="A74" s="183" t="s">
        <v>0</v>
      </c>
      <c r="B74" s="179"/>
    </row>
    <row r="75" spans="1:2" ht="15.5" thickBot="1">
      <c r="A75" s="193" t="s">
        <v>12816</v>
      </c>
    </row>
  </sheetData>
  <sheetProtection algorithmName="SHA-512" hashValue="iS9fb654T5+jLZ6B04at0waxiE3eAz7hylstIALafNDqQfovSYyk1DaBPLYJHI6wR7XwhU6KVSG5j5D7S/kG3g==" saltValue="AjBhmD79PX569mL/4MvBng=="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69140625" defaultRowHeight="13.5"/>
  <cols>
    <col min="1" max="1" width="20.4609375" style="58" customWidth="1"/>
    <col min="2" max="2" width="57.07421875" style="58" customWidth="1"/>
    <col min="3" max="16384" width="8.6914062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5"/>
  <sheetViews>
    <sheetView workbookViewId="0">
      <selection activeCell="A2" sqref="A2"/>
    </sheetView>
  </sheetViews>
  <sheetFormatPr baseColWidth="10" defaultColWidth="8.921875" defaultRowHeight="13.5"/>
  <cols>
    <col min="2" max="2" width="27.382812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xr:uid="{00000000-0009-0000-0000-00000A000000}"/>
  <customSheetViews>
    <customSheetView guid="{4BDF1A28-30D5-449D-B20E-D6C97EF9FAE1}" showAutoFilter="1">
      <selection activeCell="C1" sqref="C1:D65536"/>
      <pageMargins left="0" right="0" top="0" bottom="0" header="0" footer="0"/>
      <pageSetup orientation="portrait"/>
      <autoFilter ref="B1:C1" xr:uid="{5039ABB0-86C8-465F-8771-5BCC60C6C2BD}"/>
    </customSheetView>
    <customSheetView guid="{C59130F4-2E03-5E48-94CE-6E4A0484DB9E}" showAutoFilter="1">
      <selection activeCell="C1" sqref="C1:D65536"/>
      <pageMargins left="0" right="0" top="0" bottom="0" header="0" footer="0"/>
      <pageSetup orientation="portrait"/>
      <headerFooter alignWithMargins="0"/>
      <autoFilter ref="B1:C1" xr:uid="{9549B1AA-B5C3-491D-96E1-5C07CBE2D4D3}"/>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7" activePane="bottomRight" state="frozen"/>
      <selection pane="topRight" activeCell="B24" sqref="B24:J24"/>
      <selection pane="bottomLeft" activeCell="B24" sqref="B24:J24"/>
      <selection pane="bottomRight" activeCell="B18" sqref="B18"/>
    </sheetView>
  </sheetViews>
  <sheetFormatPr baseColWidth="10" defaultColWidth="11" defaultRowHeight="13.5"/>
  <cols>
    <col min="1" max="1" width="0.84375" customWidth="1"/>
    <col min="2" max="2" width="10.07421875" customWidth="1"/>
    <col min="3" max="3" width="11.4609375" customWidth="1"/>
    <col min="4" max="4" width="17.07421875" style="149" customWidth="1"/>
    <col min="5" max="5" width="42.3046875" customWidth="1"/>
    <col min="6" max="6" width="53.3046875" customWidth="1"/>
    <col min="7" max="7" width="0.84375" customWidth="1"/>
  </cols>
  <sheetData>
    <row r="1" spans="1:7" ht="14" thickTop="1">
      <c r="A1" s="4"/>
      <c r="B1" s="5"/>
      <c r="C1" s="5"/>
      <c r="D1" s="146"/>
      <c r="E1" s="5"/>
      <c r="F1" s="5"/>
      <c r="G1" s="6"/>
    </row>
    <row r="2" spans="1:7">
      <c r="A2" s="309"/>
      <c r="B2" s="2" t="s">
        <v>1</v>
      </c>
      <c r="C2" s="3"/>
      <c r="D2" s="147"/>
      <c r="E2" s="3"/>
      <c r="F2" s="3"/>
      <c r="G2" s="25"/>
    </row>
    <row r="3" spans="1:7">
      <c r="A3" s="309"/>
      <c r="B3" s="3" t="s">
        <v>2</v>
      </c>
      <c r="C3" s="2"/>
      <c r="D3" s="148"/>
      <c r="E3" s="3"/>
      <c r="F3" s="2"/>
      <c r="G3" s="25"/>
    </row>
    <row r="4" spans="1:7" ht="15">
      <c r="A4" s="309"/>
      <c r="B4" s="184" t="s">
        <v>3</v>
      </c>
      <c r="C4" s="185"/>
      <c r="D4" s="186"/>
      <c r="E4" s="3"/>
      <c r="F4" s="185"/>
      <c r="G4" s="25"/>
    </row>
    <row r="5" spans="1:7">
      <c r="A5" s="309"/>
      <c r="B5" s="190" t="s">
        <v>4</v>
      </c>
      <c r="C5" s="187"/>
      <c r="D5" s="188"/>
      <c r="E5" s="3"/>
      <c r="F5" s="187"/>
      <c r="G5" s="25"/>
    </row>
    <row r="6" spans="1:7">
      <c r="A6" s="309"/>
      <c r="B6" s="3"/>
      <c r="C6" s="3"/>
      <c r="D6" s="147"/>
      <c r="E6" s="3"/>
      <c r="F6" s="3"/>
      <c r="G6" s="25"/>
    </row>
    <row r="7" spans="1:7">
      <c r="A7" s="309"/>
      <c r="B7" s="3"/>
      <c r="C7" s="3"/>
      <c r="D7" s="147"/>
      <c r="E7" s="3"/>
      <c r="F7" s="3"/>
      <c r="G7" s="25"/>
    </row>
    <row r="8" spans="1:7">
      <c r="A8" s="309"/>
      <c r="B8" s="3"/>
      <c r="C8" s="3"/>
      <c r="D8" s="147"/>
      <c r="E8" s="3"/>
      <c r="F8" s="3"/>
      <c r="G8" s="25"/>
    </row>
    <row r="9" spans="1:7" ht="20.149999999999999" customHeight="1">
      <c r="A9" s="309"/>
      <c r="B9" s="312" t="s">
        <v>5</v>
      </c>
      <c r="C9" s="312"/>
      <c r="D9" s="312"/>
      <c r="E9" s="312"/>
      <c r="F9" s="312"/>
      <c r="G9" s="25"/>
    </row>
    <row r="10" spans="1:7" ht="27" customHeight="1">
      <c r="A10" s="309"/>
      <c r="B10" s="313" t="s">
        <v>6</v>
      </c>
      <c r="C10" s="313"/>
      <c r="D10" s="313"/>
      <c r="E10" s="313"/>
      <c r="F10" s="313"/>
      <c r="G10" s="25"/>
    </row>
    <row r="11" spans="1:7" ht="82.5" customHeight="1">
      <c r="A11" s="309"/>
      <c r="B11" s="314"/>
      <c r="C11" s="314"/>
      <c r="D11" s="314"/>
      <c r="E11" s="314"/>
      <c r="F11" s="314"/>
      <c r="G11" s="25"/>
    </row>
    <row r="12" spans="1:7">
      <c r="A12" s="309"/>
      <c r="B12" s="174" t="s">
        <v>7</v>
      </c>
      <c r="C12" s="175" t="s">
        <v>8</v>
      </c>
      <c r="D12" s="176" t="s">
        <v>9</v>
      </c>
      <c r="E12" s="175" t="s">
        <v>10</v>
      </c>
      <c r="F12" s="175" t="s">
        <v>11</v>
      </c>
      <c r="G12" s="25"/>
    </row>
    <row r="13" spans="1:7" ht="57.5">
      <c r="A13" s="309"/>
      <c r="B13" s="308">
        <v>1</v>
      </c>
      <c r="C13" s="227" t="s">
        <v>12</v>
      </c>
      <c r="D13" s="228">
        <v>44489</v>
      </c>
      <c r="E13" s="227" t="s">
        <v>12728</v>
      </c>
      <c r="F13" s="229" t="s">
        <v>12760</v>
      </c>
      <c r="G13" s="25"/>
    </row>
    <row r="14" spans="1:7" ht="57.5">
      <c r="A14" s="309"/>
      <c r="B14" s="226">
        <v>1.01</v>
      </c>
      <c r="C14" s="227" t="s">
        <v>12</v>
      </c>
      <c r="D14" s="228">
        <v>44523</v>
      </c>
      <c r="E14" s="227" t="s">
        <v>12729</v>
      </c>
      <c r="F14" s="229" t="s">
        <v>12760</v>
      </c>
      <c r="G14" s="25"/>
    </row>
    <row r="15" spans="1:7" ht="57.5">
      <c r="A15" s="309"/>
      <c r="B15" s="226">
        <v>1.02</v>
      </c>
      <c r="C15" s="227" t="s">
        <v>12</v>
      </c>
      <c r="D15" s="228">
        <v>44553</v>
      </c>
      <c r="E15" s="227" t="s">
        <v>12730</v>
      </c>
      <c r="F15" s="229" t="s">
        <v>12760</v>
      </c>
      <c r="G15" s="25"/>
    </row>
    <row r="16" spans="1:7" ht="92">
      <c r="A16" s="309"/>
      <c r="B16" s="226">
        <v>1.1000000000000001</v>
      </c>
      <c r="C16" s="227" t="s">
        <v>12</v>
      </c>
      <c r="D16" s="228">
        <v>44848</v>
      </c>
      <c r="E16" s="227" t="s">
        <v>12754</v>
      </c>
      <c r="F16" s="229" t="s">
        <v>12761</v>
      </c>
      <c r="G16" s="25"/>
    </row>
    <row r="17" spans="1:7" ht="57.5">
      <c r="A17" s="309"/>
      <c r="B17" s="226">
        <v>1.1100000000000001</v>
      </c>
      <c r="C17" s="227" t="s">
        <v>12</v>
      </c>
      <c r="D17" s="228">
        <v>44869</v>
      </c>
      <c r="E17" s="227" t="s">
        <v>12755</v>
      </c>
      <c r="F17" s="229" t="s">
        <v>12761</v>
      </c>
      <c r="G17" s="25"/>
    </row>
    <row r="18" spans="1:7" ht="57.5">
      <c r="A18" s="309"/>
      <c r="B18" s="226">
        <v>1.2</v>
      </c>
      <c r="C18" s="227" t="s">
        <v>12</v>
      </c>
      <c r="D18" s="228">
        <v>45058</v>
      </c>
      <c r="E18" s="227" t="s">
        <v>12815</v>
      </c>
      <c r="F18" s="229" t="s">
        <v>12762</v>
      </c>
      <c r="G18" s="25"/>
    </row>
    <row r="19" spans="1:7" ht="14" thickBot="1">
      <c r="A19" s="310"/>
      <c r="B19" s="311" t="str">
        <f ca="1">OFFSET(L!$C$1,MATCH("General"&amp;"Cpy",L!$A:$A,0)-1,SL,,)</f>
        <v>© 2023 Responsible Minerals Initiative. All rights reserved.</v>
      </c>
      <c r="C19" s="311"/>
      <c r="D19" s="311"/>
      <c r="E19" s="311"/>
      <c r="F19" s="311"/>
      <c r="G19" s="26"/>
    </row>
    <row r="20" spans="1:7" ht="14" thickTop="1"/>
  </sheetData>
  <sheetProtection algorithmName="SHA-512" hashValue="/0Y4txNDg5vvXR0A3VkBpF8UFVUfmO/5Ad/FKrtqa7sJO+j7CCfWMTikcQK/CgVMWeX5LWURcI/T5QP0vRwatQ==" saltValue="GKS9qRnG1TOe/3VGelBP+w=="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19"/>
    <mergeCell ref="B19:F19"/>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baseColWidth="10" defaultColWidth="8.84375" defaultRowHeight="13.5"/>
  <cols>
    <col min="1" max="1" width="1.69140625" style="157" customWidth="1"/>
    <col min="2" max="2" width="35.4609375" style="157" customWidth="1"/>
    <col min="3" max="3" width="105.4609375" style="157" customWidth="1"/>
    <col min="4" max="5" width="1.69140625" style="157" customWidth="1"/>
    <col min="6" max="6" width="52" style="157" customWidth="1"/>
    <col min="7" max="7" width="4.84375" style="157" customWidth="1"/>
    <col min="8" max="16384" width="8.84375" style="157"/>
  </cols>
  <sheetData>
    <row r="1" spans="1:8" ht="90.65" customHeight="1" thickTop="1">
      <c r="A1" s="315"/>
      <c r="B1" s="316"/>
      <c r="C1" s="316"/>
      <c r="D1" s="317"/>
    </row>
    <row r="2" spans="1:8" ht="15">
      <c r="A2" s="177"/>
      <c r="B2" s="178" t="str">
        <f ca="1">OFFSET(L!$C$1,MATCH("Definitions"&amp;ADDRESS(ROW(),COLUMN(),4),L!$A:$A,0)-1,SL,,)</f>
        <v>ITEM</v>
      </c>
      <c r="C2" s="178" t="str">
        <f ca="1">OFFSET(L!$C$1,MATCH("Definitions"&amp;ADDRESS(ROW(),COLUMN(),4),L!$A:$A,0)-1,SL,,)</f>
        <v>DEFINITION</v>
      </c>
      <c r="D2" s="319"/>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9"/>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19"/>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9"/>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9"/>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9"/>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9"/>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9"/>
      <c r="E9" s="180" t="s">
        <v>15</v>
      </c>
      <c r="H9" s="157">
        <v>14</v>
      </c>
    </row>
    <row r="10" spans="1:8" ht="105">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9"/>
      <c r="E10" s="180"/>
    </row>
    <row r="11" spans="1:8" ht="36.65"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19"/>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19"/>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9"/>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19"/>
      <c r="E14" s="180"/>
    </row>
    <row r="15" spans="1:8" ht="120">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9"/>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19"/>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9"/>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9"/>
      <c r="E18" s="180"/>
    </row>
    <row r="19" spans="1:5" ht="135">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9"/>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9"/>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9"/>
      <c r="E21" s="180"/>
    </row>
    <row r="22" spans="1:5" ht="15">
      <c r="A22" s="177"/>
      <c r="B22" s="318" t="str">
        <f ca="1">OFFSET(L!$C$1,MATCH("General"&amp;"Cpy",L!$A:$A,0)-1,SL,,)</f>
        <v>© 2023 Responsible Minerals Initiative. All rights reserved.</v>
      </c>
      <c r="C22" s="318"/>
      <c r="D22" s="319"/>
      <c r="E22" s="180"/>
    </row>
    <row r="23" spans="1:5" ht="14" thickBot="1">
      <c r="A23" s="181"/>
      <c r="B23" s="182"/>
      <c r="C23" s="182"/>
      <c r="D23" s="320"/>
    </row>
    <row r="24" spans="1:5" ht="14" thickTop="1"/>
  </sheetData>
  <sheetProtection algorithmName="SHA-512" hashValue="z6xyhyVaxRGUJjkcyx31IbRtZPokEzYBF2ibmtMglLHWDeftYOAJXZ7jYdod5NieBvqp7JTOZ3yZRtn7vo2vjA==" saltValue="bZhcM3aftpY3nZkUkOvEeA=="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topLeftCell="A8" workbookViewId="0">
      <selection activeCell="B18" sqref="B18"/>
    </sheetView>
  </sheetViews>
  <sheetFormatPr baseColWidth="10" defaultColWidth="8.84375" defaultRowHeight="13.5"/>
  <cols>
    <col min="1" max="1" width="1.84375" customWidth="1"/>
    <col min="2" max="2" width="84.3046875" customWidth="1"/>
    <col min="3" max="3" width="1.69140625" customWidth="1"/>
    <col min="4" max="5" width="16.69140625" customWidth="1"/>
    <col min="6" max="6" width="1.69140625" customWidth="1"/>
    <col min="7" max="9" width="16.69140625" customWidth="1"/>
    <col min="10" max="10" width="17.84375" customWidth="1"/>
    <col min="11" max="11" width="3" customWidth="1"/>
    <col min="12" max="12" width="3.69140625" hidden="1" customWidth="1"/>
    <col min="13" max="15" width="4.84375" hidden="1" customWidth="1"/>
    <col min="16" max="23" width="9.07421875" hidden="1" customWidth="1"/>
    <col min="24" max="24" width="27.69140625" hidden="1" customWidth="1"/>
    <col min="25" max="25" width="8.84375" hidden="1" customWidth="1"/>
    <col min="26" max="32" width="8.84375" customWidth="1"/>
  </cols>
  <sheetData>
    <row r="1" spans="1:34" ht="15.5" thickTop="1">
      <c r="A1" s="338"/>
      <c r="B1" s="339"/>
      <c r="C1" s="339"/>
      <c r="D1" s="339"/>
      <c r="E1" s="339"/>
      <c r="F1" s="339"/>
      <c r="G1" s="339"/>
      <c r="H1" s="339"/>
      <c r="I1" s="339"/>
      <c r="J1" s="339"/>
      <c r="K1" s="340"/>
      <c r="L1" s="103"/>
      <c r="P1" s="3"/>
      <c r="Q1" s="3"/>
      <c r="R1" s="3"/>
      <c r="S1" s="3"/>
      <c r="T1" s="3"/>
      <c r="U1" s="3"/>
      <c r="V1" s="3"/>
      <c r="W1" s="3"/>
      <c r="X1" s="3"/>
      <c r="Y1" s="3"/>
      <c r="Z1" s="3"/>
      <c r="AA1" s="3"/>
      <c r="AB1" s="3"/>
      <c r="AC1" s="3"/>
      <c r="AD1" s="3"/>
      <c r="AE1" s="3"/>
      <c r="AF1" s="3"/>
      <c r="AG1" s="3"/>
      <c r="AH1" s="3"/>
    </row>
    <row r="2" spans="1:34" ht="81.75" customHeight="1">
      <c r="A2" s="28"/>
      <c r="B2" s="304"/>
      <c r="C2" s="29"/>
      <c r="D2" s="341" t="str">
        <f ca="1">OFFSET(L!$C$1,MATCH("Declaration"&amp;ADDRESS(ROW(),COLUMN(),4),L!$A:$A,0)-1,SL,,)</f>
        <v>Extended Mineral Reporting Template (EMRT)</v>
      </c>
      <c r="E2" s="342"/>
      <c r="F2" s="342"/>
      <c r="G2" s="342"/>
      <c r="H2" s="342"/>
      <c r="I2" s="342"/>
      <c r="J2" s="343"/>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18</v>
      </c>
      <c r="E3" s="325"/>
      <c r="F3" s="326"/>
      <c r="G3" s="326"/>
      <c r="H3" s="326"/>
      <c r="I3" s="326"/>
      <c r="J3" s="191" t="s">
        <v>12817</v>
      </c>
      <c r="K3" s="30"/>
      <c r="L3" s="103"/>
      <c r="P3" s="39">
        <f>MATCH($D$3,LN,0)</f>
        <v>1</v>
      </c>
    </row>
    <row r="4" spans="1:34" ht="15">
      <c r="A4" s="28"/>
      <c r="B4" s="348" t="str">
        <f ca="1">OFFSET(L!$C$1,MATCH("Declaration"&amp;ADDRESS(ROW(),COLUMN(),4),L!$A:$A,0)-1,SL,,)</f>
        <v>The purpose of this document is to collect sourcing information on cobalt or natural mica.</v>
      </c>
      <c r="C4" s="348"/>
      <c r="D4" s="348"/>
      <c r="E4" s="348"/>
      <c r="F4" s="348"/>
      <c r="G4" s="348"/>
      <c r="H4" s="348"/>
      <c r="I4" s="352" t="str">
        <f ca="1">OFFSET(L!$C$1,MATCH("Declaration"&amp;ADDRESS(ROW(),COLUMN(),4),L!$A:$A,0)-1,SL,,)</f>
        <v>Link to Terms &amp; Conditions</v>
      </c>
      <c r="J4" s="352"/>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48" t="str">
        <f ca="1">OFFSET(L!$C$1,MATCH("Declaration"&amp;ADDRESS(ROW(),COLUMN(),4),L!$A:$A,0)-1,SL,,)</f>
        <v>Mandatory fields are noted with an asterisk (*).  Consult the instructions tab for guidance on how to answer each question.</v>
      </c>
      <c r="C6" s="348"/>
      <c r="D6" s="348"/>
      <c r="E6" s="348"/>
      <c r="F6" s="348"/>
      <c r="G6" s="348"/>
      <c r="H6" s="348"/>
      <c r="I6" s="348"/>
      <c r="J6" s="348"/>
      <c r="K6" s="30"/>
      <c r="L6" s="105" t="s">
        <v>19</v>
      </c>
      <c r="P6" s="3"/>
      <c r="Q6" s="3"/>
      <c r="R6" s="3"/>
      <c r="S6" s="3"/>
      <c r="T6" s="3"/>
      <c r="U6" s="3"/>
      <c r="V6" s="3"/>
      <c r="W6" s="3"/>
      <c r="X6" s="3"/>
      <c r="Y6" s="3"/>
      <c r="Z6" s="3"/>
      <c r="AA6" s="3"/>
      <c r="AB6" s="3"/>
      <c r="AC6" s="3"/>
      <c r="AD6" s="3"/>
      <c r="AE6" s="3"/>
      <c r="AF6" s="3"/>
      <c r="AG6" s="3"/>
      <c r="AH6" s="3"/>
    </row>
    <row r="7" spans="1:34" ht="15">
      <c r="A7" s="28"/>
      <c r="B7" s="353" t="str">
        <f ca="1">OFFSET(L!$C$1,MATCH("Declaration"&amp;ADDRESS(ROW(),COLUMN(),4),L!$A:$A,0)-1,SL,,)</f>
        <v>Company Information</v>
      </c>
      <c r="C7" s="353"/>
      <c r="D7" s="353"/>
      <c r="E7" s="353"/>
      <c r="F7" s="353"/>
      <c r="G7" s="353"/>
      <c r="H7" s="353"/>
      <c r="I7" s="353"/>
      <c r="J7" s="353"/>
      <c r="K7" s="30"/>
      <c r="L7" s="105"/>
      <c r="P7" s="3"/>
      <c r="Q7" s="3"/>
      <c r="R7" s="3"/>
      <c r="S7" s="3"/>
      <c r="T7" s="3"/>
      <c r="U7" s="3"/>
      <c r="V7" s="3"/>
      <c r="W7" s="3"/>
      <c r="X7" s="3"/>
      <c r="Y7" s="3"/>
      <c r="Z7" s="3"/>
      <c r="AA7" s="3"/>
      <c r="AB7" s="3"/>
      <c r="AC7" s="3"/>
      <c r="AD7" s="3"/>
      <c r="AE7" s="3"/>
      <c r="AF7" s="3"/>
      <c r="AG7" s="3"/>
      <c r="AH7" s="3"/>
    </row>
    <row r="8" spans="1:34" ht="15">
      <c r="A8" s="32"/>
      <c r="B8" s="66" t="str">
        <f ca="1">OFFSET(L!$C$1,MATCH("Declaration"&amp;ADDRESS(ROW(),COLUMN(),4),L!$A:$A,0)-1,SL,,)</f>
        <v>Company Name (*):</v>
      </c>
      <c r="C8" s="67"/>
      <c r="D8" s="344" t="s">
        <v>12825</v>
      </c>
      <c r="E8" s="345"/>
      <c r="F8" s="345"/>
      <c r="G8" s="345"/>
      <c r="H8" s="345"/>
      <c r="I8" s="345"/>
      <c r="J8" s="346"/>
      <c r="K8" s="33"/>
      <c r="L8" s="105"/>
      <c r="P8" s="3"/>
      <c r="Q8" s="3"/>
      <c r="R8" s="3"/>
      <c r="S8" s="3"/>
      <c r="T8" s="3"/>
      <c r="U8" s="3"/>
      <c r="V8" s="3"/>
      <c r="W8" s="3"/>
      <c r="X8" s="3"/>
      <c r="Y8" s="3"/>
      <c r="Z8" s="3"/>
      <c r="AA8" s="3"/>
      <c r="AB8" s="3"/>
      <c r="AC8" s="3"/>
      <c r="AD8" s="3"/>
      <c r="AE8" s="3"/>
      <c r="AF8" s="3"/>
      <c r="AG8" s="3"/>
      <c r="AH8" s="3"/>
    </row>
    <row r="9" spans="1:34" ht="15">
      <c r="A9" s="32"/>
      <c r="B9" s="66" t="str">
        <f ca="1">OFFSET(L!$C$1,MATCH("Declaration"&amp;ADDRESS(ROW(),COLUMN(),4),L!$A:$A,0)-1,SL,,)</f>
        <v>Declaration Scope or Class (*):</v>
      </c>
      <c r="C9" s="67"/>
      <c r="D9" s="362" t="s">
        <v>20</v>
      </c>
      <c r="E9" s="363"/>
      <c r="F9" s="363"/>
      <c r="G9" s="364"/>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54" t="str">
        <f ca="1">OFFSET(L!$C$1,MATCH("Declaration"&amp;ADDRESS(ROW(),COLUMN(),4)&amp;LEFT($D$9,1),L!$A:$A,0)-1,SL,,)</f>
        <v>Description of Scope:</v>
      </c>
      <c r="C10" s="113"/>
      <c r="D10" s="349"/>
      <c r="E10" s="350"/>
      <c r="F10" s="350"/>
      <c r="G10" s="350"/>
      <c r="H10" s="350"/>
      <c r="I10" s="350"/>
      <c r="J10" s="351"/>
      <c r="K10" s="30"/>
      <c r="L10" s="105"/>
      <c r="Q10" s="3"/>
      <c r="R10" s="3"/>
      <c r="S10" s="3"/>
      <c r="T10" s="3"/>
      <c r="U10" s="3"/>
      <c r="V10" s="3"/>
      <c r="W10" s="3"/>
      <c r="X10" s="3"/>
      <c r="Y10" s="3"/>
      <c r="Z10" s="3"/>
      <c r="AA10" s="3"/>
      <c r="AB10" s="3"/>
      <c r="AC10" s="3"/>
      <c r="AD10" s="3"/>
      <c r="AE10" s="3"/>
      <c r="AF10" s="3"/>
      <c r="AG10" s="3"/>
      <c r="AH10" s="3"/>
    </row>
    <row r="11" spans="1:34" ht="15">
      <c r="A11" s="32"/>
      <c r="B11" s="355"/>
      <c r="C11" s="113"/>
      <c r="D11" s="356" t="str">
        <f ca="1">IF(D9=Q9,OFFSET(L!$C$1,MATCH("Declaration"&amp;ADDRESS(ROW(),COLUMN(),4),L!$A:$A,0)-1,SL,,),"")</f>
        <v/>
      </c>
      <c r="E11" s="357"/>
      <c r="F11" s="357"/>
      <c r="G11" s="357"/>
      <c r="H11" s="357"/>
      <c r="I11" s="357"/>
      <c r="J11" s="358"/>
      <c r="K11" s="30"/>
      <c r="L11" s="105"/>
      <c r="Q11" s="3"/>
      <c r="R11" s="3"/>
      <c r="S11" s="3"/>
      <c r="T11" s="3"/>
      <c r="U11" s="3"/>
      <c r="V11" s="3"/>
      <c r="W11" s="3"/>
      <c r="X11" s="3"/>
      <c r="Y11" s="3"/>
      <c r="Z11" s="3"/>
      <c r="AA11" s="3"/>
      <c r="AB11" s="3"/>
      <c r="AC11" s="3"/>
      <c r="AD11" s="3"/>
      <c r="AE11" s="3"/>
      <c r="AF11" s="3"/>
      <c r="AG11" s="3"/>
      <c r="AH11" s="3"/>
    </row>
    <row r="12" spans="1:34" ht="15">
      <c r="A12" s="32"/>
      <c r="B12" s="34" t="str">
        <f ca="1">OFFSET(L!$C$1,MATCH("Declaration"&amp;ADDRESS(ROW(),COLUMN(),4),L!$A:$A,0)-1,SL,,)</f>
        <v>Company Unique ID:</v>
      </c>
      <c r="C12" s="68"/>
      <c r="D12" s="347" t="s">
        <v>12826</v>
      </c>
      <c r="E12" s="336"/>
      <c r="F12" s="336"/>
      <c r="G12" s="336"/>
      <c r="H12" s="336"/>
      <c r="I12" s="336"/>
      <c r="J12" s="337"/>
      <c r="K12" s="30"/>
      <c r="L12" s="105"/>
      <c r="Q12" s="3"/>
      <c r="R12" s="3"/>
      <c r="S12" s="3"/>
      <c r="T12" s="3"/>
      <c r="U12" s="3"/>
      <c r="V12" s="3"/>
      <c r="W12" s="3"/>
      <c r="X12" s="3"/>
      <c r="Y12" s="3"/>
      <c r="Z12" s="3"/>
      <c r="AA12" s="3"/>
      <c r="AB12" s="3"/>
      <c r="AC12" s="3"/>
      <c r="AD12" s="3"/>
      <c r="AE12" s="3"/>
      <c r="AF12" s="3"/>
      <c r="AG12" s="3"/>
      <c r="AH12" s="3"/>
    </row>
    <row r="13" spans="1:34" ht="15">
      <c r="A13" s="32"/>
      <c r="B13" s="34" t="str">
        <f ca="1">OFFSET(L!$C$1,MATCH("Declaration"&amp;ADDRESS(ROW(),COLUMN(),4),L!$A:$A,0)-1,SL,,)</f>
        <v>Company Unique ID Authority:</v>
      </c>
      <c r="C13" s="68"/>
      <c r="D13" s="347" t="s">
        <v>12824</v>
      </c>
      <c r="E13" s="336"/>
      <c r="F13" s="336"/>
      <c r="G13" s="336"/>
      <c r="H13" s="336"/>
      <c r="I13" s="336"/>
      <c r="J13" s="337"/>
      <c r="K13" s="30"/>
      <c r="L13" s="105"/>
      <c r="Q13" s="3"/>
      <c r="R13" s="3"/>
      <c r="S13" s="3"/>
      <c r="T13" s="3"/>
      <c r="U13" s="3"/>
      <c r="V13" s="3"/>
      <c r="W13" s="3"/>
      <c r="X13" s="3"/>
      <c r="Y13" s="3"/>
      <c r="Z13" s="3"/>
      <c r="AA13" s="3"/>
      <c r="AB13" s="3"/>
      <c r="AC13" s="3"/>
      <c r="AD13" s="3"/>
      <c r="AE13" s="3"/>
      <c r="AF13" s="3"/>
      <c r="AG13" s="3"/>
      <c r="AH13" s="3"/>
    </row>
    <row r="14" spans="1:34" ht="15">
      <c r="A14" s="32"/>
      <c r="B14" s="34" t="str">
        <f ca="1">OFFSET(L!$C$1,MATCH("Declaration"&amp;ADDRESS(ROW(),COLUMN(),4),L!$A:$A,0)-1,SL,,)</f>
        <v>Address:</v>
      </c>
      <c r="C14" s="68"/>
      <c r="D14" s="347" t="s">
        <v>12827</v>
      </c>
      <c r="E14" s="336"/>
      <c r="F14" s="336"/>
      <c r="G14" s="336"/>
      <c r="H14" s="336"/>
      <c r="I14" s="336"/>
      <c r="J14" s="337"/>
      <c r="K14" s="30"/>
      <c r="L14" s="105"/>
      <c r="Q14" s="3"/>
      <c r="R14" s="3"/>
      <c r="S14" s="3"/>
      <c r="T14" s="3"/>
      <c r="U14" s="3"/>
      <c r="V14" s="3"/>
      <c r="W14" s="3"/>
      <c r="X14" s="3"/>
      <c r="Y14" s="3"/>
      <c r="Z14" s="3"/>
      <c r="AA14" s="3"/>
      <c r="AB14" s="3"/>
      <c r="AC14" s="3"/>
      <c r="AD14" s="3"/>
      <c r="AE14" s="3"/>
      <c r="AF14" s="3"/>
      <c r="AG14" s="3"/>
      <c r="AH14" s="3"/>
    </row>
    <row r="15" spans="1:34" ht="15">
      <c r="A15" s="32"/>
      <c r="B15" s="34" t="str">
        <f ca="1">OFFSET(L!$C$1,MATCH("Declaration"&amp;ADDRESS(ROW(),COLUMN(),4),L!$A:$A,0)-1,SL,,)</f>
        <v>Contact Name (*):</v>
      </c>
      <c r="C15" s="68"/>
      <c r="D15" s="347" t="s">
        <v>12828</v>
      </c>
      <c r="E15" s="336"/>
      <c r="F15" s="336"/>
      <c r="G15" s="336"/>
      <c r="H15" s="336"/>
      <c r="I15" s="336"/>
      <c r="J15" s="337"/>
      <c r="K15" s="30"/>
      <c r="L15" s="105"/>
      <c r="Q15" s="3"/>
      <c r="R15" s="3"/>
      <c r="S15" s="3"/>
      <c r="T15" s="3"/>
      <c r="U15" s="3"/>
      <c r="V15" s="3"/>
      <c r="W15" s="3"/>
      <c r="X15" s="3"/>
      <c r="Y15" s="3"/>
      <c r="Z15" s="3"/>
      <c r="AA15" s="3"/>
      <c r="AB15" s="3"/>
      <c r="AC15" s="3"/>
      <c r="AD15" s="3"/>
      <c r="AE15" s="3"/>
      <c r="AF15" s="3"/>
      <c r="AG15" s="3"/>
      <c r="AH15" s="3"/>
    </row>
    <row r="16" spans="1:34" ht="15">
      <c r="A16" s="32"/>
      <c r="B16" s="34" t="str">
        <f ca="1">OFFSET(L!$C$1,MATCH("Declaration"&amp;ADDRESS(ROW(),COLUMN(),4),L!$A:$A,0)-1,SL,,)</f>
        <v>Email – Contact (*):</v>
      </c>
      <c r="C16" s="68"/>
      <c r="D16" s="335" t="s">
        <v>12829</v>
      </c>
      <c r="E16" s="336"/>
      <c r="F16" s="336"/>
      <c r="G16" s="336"/>
      <c r="H16" s="336"/>
      <c r="I16" s="336"/>
      <c r="J16" s="337"/>
      <c r="K16" s="30"/>
      <c r="L16" s="105"/>
      <c r="Q16" s="3"/>
      <c r="R16" s="3"/>
      <c r="S16" s="3"/>
      <c r="T16" s="3"/>
      <c r="U16" s="3"/>
      <c r="V16" s="3"/>
      <c r="W16" s="3"/>
      <c r="X16" s="3"/>
      <c r="Y16" s="3"/>
      <c r="Z16" s="3"/>
      <c r="AA16" s="3"/>
      <c r="AB16" s="3"/>
      <c r="AC16" s="3"/>
      <c r="AD16" s="3"/>
      <c r="AE16" s="3"/>
      <c r="AF16" s="3"/>
      <c r="AG16" s="3"/>
      <c r="AH16" s="3"/>
    </row>
    <row r="17" spans="1:34" ht="15">
      <c r="A17" s="32"/>
      <c r="B17" s="34" t="str">
        <f ca="1">OFFSET(L!$C$1,MATCH("Declaration"&amp;ADDRESS(ROW(),COLUMN(),4),L!$A:$A,0)-1,SL,,)</f>
        <v>Phone – Contact (*):</v>
      </c>
      <c r="C17" s="68"/>
      <c r="D17" s="347" t="s">
        <v>12830</v>
      </c>
      <c r="E17" s="336"/>
      <c r="F17" s="336"/>
      <c r="G17" s="336"/>
      <c r="H17" s="336"/>
      <c r="I17" s="336"/>
      <c r="J17" s="337"/>
      <c r="K17" s="30"/>
      <c r="L17" s="105"/>
      <c r="Q17" s="3"/>
      <c r="R17" s="3"/>
      <c r="S17" s="3"/>
      <c r="T17" s="3"/>
      <c r="U17" s="3"/>
      <c r="V17" s="3"/>
      <c r="W17" s="3"/>
      <c r="X17" s="3"/>
      <c r="Y17" s="3"/>
      <c r="Z17" s="3"/>
      <c r="AA17" s="3"/>
      <c r="AB17" s="3"/>
      <c r="AC17" s="3"/>
      <c r="AD17" s="3"/>
      <c r="AE17" s="3"/>
      <c r="AF17" s="3"/>
      <c r="AG17" s="3"/>
      <c r="AH17" s="3"/>
    </row>
    <row r="18" spans="1:34" ht="23">
      <c r="A18" s="32"/>
      <c r="B18" s="34" t="str">
        <f ca="1">OFFSET(L!$C$1,MATCH("Declaration"&amp;ADDRESS(ROW(),COLUMN(),4),L!$A:$A,0)-1,SL,,)</f>
        <v>Authorizer (*):</v>
      </c>
      <c r="C18" s="68"/>
      <c r="D18" s="347" t="s">
        <v>12828</v>
      </c>
      <c r="E18" s="336"/>
      <c r="F18" s="336"/>
      <c r="G18" s="336"/>
      <c r="H18" s="336"/>
      <c r="I18" s="336"/>
      <c r="J18" s="337"/>
      <c r="K18" s="30"/>
      <c r="L18" s="99"/>
      <c r="Q18" s="3"/>
      <c r="R18" s="3"/>
      <c r="S18" s="3"/>
      <c r="T18" s="3"/>
      <c r="U18" s="3"/>
      <c r="V18" s="3"/>
      <c r="W18" s="3"/>
      <c r="X18" s="3"/>
      <c r="Y18" s="3"/>
      <c r="Z18" s="3"/>
      <c r="AA18" s="3"/>
      <c r="AB18" s="3"/>
      <c r="AC18" s="3"/>
      <c r="AD18" s="3"/>
      <c r="AE18" s="3"/>
      <c r="AF18" s="3"/>
      <c r="AG18" s="3"/>
      <c r="AH18" s="3"/>
    </row>
    <row r="19" spans="1:34" ht="23">
      <c r="A19" s="32"/>
      <c r="B19" s="34" t="str">
        <f ca="1">OFFSET(L!$C$1,MATCH("Declaration"&amp;ADDRESS(ROW(),COLUMN(),4),L!$A:$A,0)-1,SL,,)</f>
        <v>Title - Authorizer:</v>
      </c>
      <c r="C19" s="68"/>
      <c r="D19" s="347" t="s">
        <v>12831</v>
      </c>
      <c r="E19" s="336"/>
      <c r="F19" s="336"/>
      <c r="G19" s="336"/>
      <c r="H19" s="336"/>
      <c r="I19" s="336"/>
      <c r="J19" s="337"/>
      <c r="K19" s="30"/>
      <c r="L19" s="99"/>
      <c r="P19" s="3"/>
      <c r="Q19" s="3"/>
      <c r="R19" s="3"/>
      <c r="S19" s="3"/>
      <c r="T19" s="3"/>
      <c r="U19" s="3"/>
      <c r="V19" s="3"/>
      <c r="W19" s="3"/>
      <c r="X19" s="3"/>
      <c r="Y19" s="3"/>
      <c r="Z19" s="3"/>
      <c r="AA19" s="3"/>
      <c r="AB19" s="3"/>
      <c r="AC19" s="3"/>
      <c r="AD19" s="3"/>
      <c r="AE19" s="3"/>
      <c r="AF19" s="3"/>
      <c r="AG19" s="3"/>
      <c r="AH19" s="3"/>
    </row>
    <row r="20" spans="1:34" ht="23">
      <c r="A20" s="32"/>
      <c r="B20" s="34" t="str">
        <f ca="1">OFFSET(L!$C$1,MATCH("Declaration"&amp;ADDRESS(ROW(),COLUMN(),4),L!$A:$A,0)-1,SL,,)</f>
        <v>Email - Authorizer (*):</v>
      </c>
      <c r="C20" s="68"/>
      <c r="D20" s="335" t="s">
        <v>12829</v>
      </c>
      <c r="E20" s="336"/>
      <c r="F20" s="336"/>
      <c r="G20" s="336"/>
      <c r="H20" s="336"/>
      <c r="I20" s="336"/>
      <c r="J20" s="337"/>
      <c r="K20" s="30"/>
      <c r="L20" s="99"/>
      <c r="P20" s="3"/>
      <c r="Q20" s="3"/>
      <c r="R20" s="3"/>
      <c r="S20" s="3"/>
      <c r="T20" s="3"/>
      <c r="U20" s="3"/>
      <c r="V20" s="3"/>
      <c r="W20" s="3"/>
      <c r="X20" s="3"/>
      <c r="Y20" s="3"/>
      <c r="Z20" s="3"/>
      <c r="AA20" s="3"/>
      <c r="AB20" s="3"/>
      <c r="AC20" s="3"/>
      <c r="AD20" s="3"/>
      <c r="AE20" s="3"/>
      <c r="AF20" s="3"/>
      <c r="AG20" s="3"/>
      <c r="AH20" s="3"/>
    </row>
    <row r="21" spans="1:34" ht="15">
      <c r="A21" s="32"/>
      <c r="B21" s="34" t="str">
        <f ca="1">OFFSET(L!$C$1,MATCH("Declaration"&amp;ADDRESS(ROW(),COLUMN(),4),L!$A:$A,0)-1,SL,,)</f>
        <v>Phone - Authorizer:</v>
      </c>
      <c r="C21" s="125"/>
      <c r="D21" s="347" t="s">
        <v>12830</v>
      </c>
      <c r="E21" s="336"/>
      <c r="F21" s="336"/>
      <c r="G21" s="336"/>
      <c r="H21" s="336"/>
      <c r="I21" s="336"/>
      <c r="J21" s="337"/>
      <c r="K21" s="30"/>
      <c r="L21" s="105"/>
      <c r="P21" s="3"/>
      <c r="Q21" s="3"/>
      <c r="R21" s="3"/>
      <c r="S21" s="3"/>
      <c r="T21" s="3"/>
      <c r="U21" s="3"/>
      <c r="V21" s="3"/>
      <c r="W21" s="3"/>
      <c r="X21" s="3"/>
      <c r="Y21" s="3"/>
      <c r="Z21" s="3"/>
      <c r="AA21" s="3"/>
      <c r="AB21" s="3"/>
      <c r="AC21" s="3"/>
      <c r="AD21" s="3"/>
      <c r="AE21" s="3"/>
      <c r="AF21" s="3"/>
      <c r="AG21" s="3"/>
      <c r="AH21" s="3"/>
    </row>
    <row r="22" spans="1:34" ht="17.5">
      <c r="A22" s="32"/>
      <c r="B22" s="34" t="str">
        <f ca="1">OFFSET(L!$C$1,MATCH("Declaration"&amp;ADDRESS(ROW(),COLUMN(),4),L!$A:$A,0)-1,SL,,)</f>
        <v>Effective Date (*):</v>
      </c>
      <c r="C22" s="69"/>
      <c r="D22" s="368">
        <v>45204</v>
      </c>
      <c r="E22" s="369"/>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7.5">
      <c r="A23" s="35"/>
      <c r="B23" s="70"/>
      <c r="C23" s="14"/>
      <c r="D23" s="361"/>
      <c r="E23" s="361"/>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
      <c r="A24" s="36"/>
      <c r="B24" s="321" t="str">
        <f ca="1">OFFSET(L!$C$1,MATCH("Declaration"&amp;ADDRESS(ROW(),COLUMN(),4),L!$A:$A,0)-1,SL,,)</f>
        <v>Answer the following questions 1 - 7 based on the declaration scope indicated above</v>
      </c>
      <c r="C24" s="321"/>
      <c r="D24" s="321"/>
      <c r="E24" s="321"/>
      <c r="F24" s="321"/>
      <c r="G24" s="321"/>
      <c r="H24" s="321"/>
      <c r="I24" s="321"/>
      <c r="J24" s="321"/>
      <c r="K24" s="37"/>
      <c r="L24" s="100"/>
      <c r="P24" s="3"/>
      <c r="Q24" s="3"/>
      <c r="R24" s="3"/>
      <c r="S24" s="3"/>
      <c r="T24" s="3"/>
      <c r="U24" s="3"/>
      <c r="V24" s="3"/>
      <c r="W24" s="3"/>
      <c r="X24" s="3"/>
      <c r="Y24" s="3"/>
      <c r="Z24" s="3"/>
      <c r="AA24" s="3"/>
      <c r="AB24" s="3"/>
      <c r="AC24" s="3"/>
      <c r="AD24" s="3"/>
      <c r="AE24" s="3"/>
      <c r="AF24" s="3"/>
      <c r="AG24" s="3"/>
      <c r="AH24" s="3"/>
    </row>
    <row r="25" spans="1:34" ht="45">
      <c r="A25" s="35"/>
      <c r="B25" s="38" t="str">
        <f ca="1">OFFSET(L!$C$1,MATCH("Declaration"&amp;ADDRESS(ROW(),COLUMN(),4),L!$A:$A,0)-1,SL,,)</f>
        <v>1) Is any of the cobalt or natural mica intentionally added or used in the product(s) or in the production process? (*)</v>
      </c>
      <c r="C25" s="14"/>
      <c r="D25" s="367" t="str">
        <f ca="1">OFFSET(L!$C$1,MATCH("Declaration"&amp;ADDRESS(ROW(),COLUMN(),4),L!$A:$A,0)-1,SL,,)</f>
        <v>Answer</v>
      </c>
      <c r="E25" s="367"/>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3">
      <c r="A26" s="35"/>
      <c r="B26" s="34" t="str">
        <f ca="1">OFFSET(L!$C$1,MATCH("Declaration"&amp;ADDRESS(ROW(),COLUMN(),4),L!$A:$A,0)-1,SL,,)&amp;P26</f>
        <v>Cobalt</v>
      </c>
      <c r="C26" s="29"/>
      <c r="D26" s="327" t="s">
        <v>23</v>
      </c>
      <c r="E26" s="328"/>
      <c r="F26" s="9"/>
      <c r="G26" s="322" t="s">
        <v>12819</v>
      </c>
      <c r="H26" s="323"/>
      <c r="I26" s="323"/>
      <c r="J26" s="324"/>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3">
      <c r="A27" s="35"/>
      <c r="B27" s="34" t="str">
        <f ca="1">OFFSET(L!$C$1,MATCH("Declaration"&amp;ADDRESS(ROW(),COLUMN(),4),L!$A:$A,0)-1,SL,,)&amp;P27</f>
        <v>Mica</v>
      </c>
      <c r="C27" s="29"/>
      <c r="D27" s="327" t="s">
        <v>23</v>
      </c>
      <c r="E27" s="328"/>
      <c r="F27" s="9"/>
      <c r="G27" s="322" t="s">
        <v>12819</v>
      </c>
      <c r="H27" s="323"/>
      <c r="I27" s="323"/>
      <c r="J27" s="324"/>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3" hidden="1">
      <c r="A28" s="35"/>
      <c r="B28" s="34" t="str">
        <f ca="1">OFFSET(L!$C$1,MATCH("Declaration"&amp;ADDRESS(ROW(),COLUMN(),4),L!$A:$A,0)-1,SL,,)&amp;P28</f>
        <v/>
      </c>
      <c r="C28" s="29"/>
      <c r="D28" s="333" t="s">
        <v>23</v>
      </c>
      <c r="E28" s="334"/>
      <c r="F28" s="9"/>
      <c r="G28" s="322"/>
      <c r="H28" s="323"/>
      <c r="I28" s="323"/>
      <c r="J28" s="324"/>
      <c r="K28" s="30"/>
      <c r="L28" s="106"/>
      <c r="P28" s="39" t="str">
        <f>IF(D$28="No","","(*)")</f>
        <v/>
      </c>
      <c r="R28" s="3"/>
      <c r="S28" s="3"/>
      <c r="T28" s="3"/>
      <c r="U28" s="3"/>
      <c r="V28" s="3"/>
      <c r="W28" s="3"/>
      <c r="X28" s="3"/>
      <c r="Y28" s="3"/>
      <c r="Z28" s="3"/>
      <c r="AA28" s="3"/>
      <c r="AB28" s="3"/>
      <c r="AC28" s="3"/>
      <c r="AD28" s="3"/>
      <c r="AE28" s="3"/>
      <c r="AF28" s="3"/>
      <c r="AG28" s="3"/>
      <c r="AH28" s="3"/>
    </row>
    <row r="29" spans="1:34" ht="23" hidden="1">
      <c r="A29" s="35"/>
      <c r="B29" s="34" t="str">
        <f ca="1">OFFSET(L!$C$1,MATCH("Declaration"&amp;ADDRESS(ROW(),COLUMN(),4),L!$A:$A,0)-1,SL,,)&amp;P29</f>
        <v/>
      </c>
      <c r="C29" s="29"/>
      <c r="D29" s="365" t="s">
        <v>23</v>
      </c>
      <c r="E29" s="366"/>
      <c r="F29" s="9"/>
      <c r="G29" s="322"/>
      <c r="H29" s="323"/>
      <c r="I29" s="323"/>
      <c r="J29" s="324"/>
      <c r="K29" s="30"/>
      <c r="L29" s="106"/>
      <c r="P29" s="39" t="str">
        <f>IF(D$29="No","","(*)")</f>
        <v/>
      </c>
      <c r="R29" s="3"/>
      <c r="S29" s="3"/>
      <c r="T29" s="3"/>
      <c r="U29" s="3"/>
      <c r="V29" s="3"/>
      <c r="W29" s="3"/>
      <c r="X29" s="3"/>
      <c r="Y29" s="3"/>
      <c r="Z29" s="3"/>
      <c r="AA29" s="3"/>
      <c r="AB29" s="3"/>
      <c r="AC29" s="3"/>
      <c r="AD29" s="3"/>
      <c r="AE29" s="3"/>
      <c r="AF29" s="3"/>
      <c r="AG29" s="3"/>
      <c r="AH29" s="3"/>
    </row>
    <row r="30" spans="1:34" ht="17.5">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
      <c r="A31" s="35"/>
      <c r="B31" s="38" t="str">
        <f ca="1">OFFSET(L!$C$1,MATCH("Declaration"&amp;ADDRESS(ROW(),COLUMN(),4),L!$A:$A,0)-1,SL,,)</f>
        <v>2) Does any cobalt or natural mica remain in the product(s)? (*)</v>
      </c>
      <c r="C31" s="14"/>
      <c r="D31" s="359" t="str">
        <f ca="1">D25</f>
        <v>Answer</v>
      </c>
      <c r="E31" s="359"/>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3">
      <c r="A32" s="35"/>
      <c r="B32" s="34" t="str">
        <f ca="1">OFFSET(L!$C$1,MATCH("Declaration"&amp;ADDRESS(ROW(),COLUMN(),4),L!$A:$A,0)-1,SL,,)&amp;P32</f>
        <v>Cobalt</v>
      </c>
      <c r="C32" s="29"/>
      <c r="D32" s="327"/>
      <c r="E32" s="328"/>
      <c r="F32" s="9"/>
      <c r="G32" s="322"/>
      <c r="H32" s="323"/>
      <c r="I32" s="323"/>
      <c r="J32" s="324"/>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3">
      <c r="A33" s="35"/>
      <c r="B33" s="34" t="str">
        <f ca="1">OFFSET(L!$C$1,MATCH("Declaration"&amp;ADDRESS(ROW(),COLUMN(),4),L!$A:$A,0)-1,SL,,)&amp;P33</f>
        <v>Mica</v>
      </c>
      <c r="C33" s="29"/>
      <c r="D33" s="327"/>
      <c r="E33" s="328"/>
      <c r="F33" s="9"/>
      <c r="G33" s="322"/>
      <c r="H33" s="323"/>
      <c r="I33" s="323"/>
      <c r="J33" s="324"/>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3" hidden="1">
      <c r="A34" s="35"/>
      <c r="B34" s="34" t="str">
        <f ca="1">OFFSET(L!$C$1,MATCH("Declaration"&amp;ADDRESS(ROW(),COLUMN(),4),L!$A:$A,0)-1,SL,,)&amp;P34</f>
        <v/>
      </c>
      <c r="C34" s="29"/>
      <c r="D34" s="333" t="s">
        <v>23</v>
      </c>
      <c r="E34" s="334"/>
      <c r="F34" s="9"/>
      <c r="G34" s="322"/>
      <c r="H34" s="323"/>
      <c r="I34" s="323"/>
      <c r="J34" s="324"/>
      <c r="K34" s="30"/>
      <c r="L34" s="106"/>
      <c r="P34" s="39" t="str">
        <f>IF(D$28="No","","(*)")</f>
        <v/>
      </c>
      <c r="R34" s="3"/>
      <c r="S34" s="3"/>
      <c r="T34" s="3"/>
      <c r="U34" s="3"/>
      <c r="V34" s="3"/>
      <c r="W34" s="3"/>
      <c r="X34" s="3"/>
      <c r="Y34" s="3"/>
      <c r="Z34" s="3"/>
      <c r="AA34" s="3"/>
      <c r="AB34" s="3"/>
      <c r="AC34" s="3"/>
      <c r="AD34" s="3"/>
      <c r="AE34" s="3"/>
      <c r="AF34" s="3"/>
      <c r="AG34" s="3"/>
      <c r="AH34" s="3"/>
    </row>
    <row r="35" spans="1:34" ht="23" hidden="1">
      <c r="A35" s="35"/>
      <c r="B35" s="34" t="str">
        <f ca="1">OFFSET(L!$C$1,MATCH("Declaration"&amp;ADDRESS(ROW(),COLUMN(),4),L!$A:$A,0)-1,SL,,)&amp;P35</f>
        <v/>
      </c>
      <c r="C35" s="29"/>
      <c r="D35" s="333" t="s">
        <v>23</v>
      </c>
      <c r="E35" s="334"/>
      <c r="F35" s="9"/>
      <c r="G35" s="322"/>
      <c r="H35" s="323"/>
      <c r="I35" s="323"/>
      <c r="J35" s="324"/>
      <c r="K35" s="30"/>
      <c r="L35" s="106"/>
      <c r="P35" s="39" t="str">
        <f>IF(D$29="No","","(*)")</f>
        <v/>
      </c>
      <c r="R35" s="3"/>
      <c r="S35" s="3"/>
      <c r="T35" s="3"/>
      <c r="U35" s="3"/>
      <c r="V35" s="3"/>
      <c r="W35" s="3"/>
      <c r="X35" s="3"/>
      <c r="Y35" s="3"/>
      <c r="Z35" s="3"/>
      <c r="AA35" s="3"/>
      <c r="AB35" s="3"/>
      <c r="AC35" s="3"/>
      <c r="AD35" s="3"/>
      <c r="AE35" s="3"/>
      <c r="AF35" s="3"/>
      <c r="AG35" s="3"/>
      <c r="AH35" s="3"/>
    </row>
    <row r="36" spans="1:34" ht="17.5">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59" t="str">
        <f ca="1">D25</f>
        <v>Answer</v>
      </c>
      <c r="E37" s="359"/>
      <c r="F37" s="15"/>
      <c r="G37" s="38" t="str">
        <f ca="1">G25</f>
        <v>Comments</v>
      </c>
      <c r="H37" s="360"/>
      <c r="I37" s="360"/>
      <c r="J37" s="360"/>
      <c r="K37" s="30"/>
      <c r="L37" s="100" t="s">
        <v>19</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3">
      <c r="A38" s="35"/>
      <c r="B38" s="34" t="str">
        <f ca="1">OFFSET(L!$C$1,MATCH("Declaration"&amp;ADDRESS(ROW(),COLUMN(),4),L!$A:$A,0)-1,SL,,)&amp;P38</f>
        <v>Cobalt</v>
      </c>
      <c r="C38" s="7"/>
      <c r="D38" s="327"/>
      <c r="E38" s="328"/>
      <c r="F38" s="41"/>
      <c r="G38" s="322"/>
      <c r="H38" s="323"/>
      <c r="I38" s="323"/>
      <c r="J38" s="324"/>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3">
      <c r="A39" s="35"/>
      <c r="B39" s="34" t="str">
        <f ca="1">OFFSET(L!$C$1,MATCH("Declaration"&amp;ADDRESS(ROW(),COLUMN(),4),L!$A:$A,0)-1,SL,,)&amp;P39</f>
        <v>Mica</v>
      </c>
      <c r="C39" s="7"/>
      <c r="D39" s="327"/>
      <c r="E39" s="328"/>
      <c r="F39" s="41"/>
      <c r="G39" s="322"/>
      <c r="H39" s="323"/>
      <c r="I39" s="323"/>
      <c r="J39" s="324"/>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3" hidden="1">
      <c r="A40" s="35"/>
      <c r="B40" s="34">
        <f ca="1">OFFSET(L!$C$1,MATCH("Declaration"&amp;ADDRESS(ROW(),COLUMN(),4),L!$A:$A,0)-1,SL,,)</f>
        <v>0</v>
      </c>
      <c r="C40" s="7"/>
      <c r="D40" s="327"/>
      <c r="E40" s="328"/>
      <c r="F40" s="41"/>
      <c r="G40" s="322"/>
      <c r="H40" s="323"/>
      <c r="I40" s="323"/>
      <c r="J40" s="324"/>
      <c r="K40" s="30"/>
      <c r="L40" s="106"/>
      <c r="P40" s="39" t="str">
        <f>IF(D$40="No","","(*)")</f>
        <v>(*)</v>
      </c>
      <c r="Q40" s="3"/>
      <c r="R40" s="3"/>
      <c r="S40" s="3"/>
      <c r="T40" s="3"/>
      <c r="U40" s="3"/>
      <c r="V40" s="3"/>
      <c r="W40" s="3"/>
      <c r="X40" s="3"/>
      <c r="Y40" s="3">
        <v>40</v>
      </c>
      <c r="Z40" s="3"/>
      <c r="AA40" s="3"/>
      <c r="AB40" s="3"/>
      <c r="AC40" s="3"/>
      <c r="AD40" s="3"/>
      <c r="AE40" s="3"/>
      <c r="AF40" s="3"/>
      <c r="AG40" s="3"/>
    </row>
    <row r="41" spans="1:34" ht="23" hidden="1">
      <c r="A41" s="35"/>
      <c r="B41" s="34">
        <f ca="1">OFFSET(L!$C$1,MATCH("Declaration"&amp;ADDRESS(ROW(),COLUMN(),4),L!$A:$A,0)-1,SL,,)</f>
        <v>0</v>
      </c>
      <c r="C41" s="7"/>
      <c r="D41" s="327"/>
      <c r="E41" s="328"/>
      <c r="F41" s="41"/>
      <c r="G41" s="322"/>
      <c r="H41" s="323"/>
      <c r="I41" s="323"/>
      <c r="J41" s="324"/>
      <c r="K41" s="30"/>
      <c r="L41" s="106"/>
      <c r="P41" s="39" t="str">
        <f>IF(D$41="No","","(*)")</f>
        <v>(*)</v>
      </c>
      <c r="Q41" s="3"/>
      <c r="R41" s="3"/>
      <c r="S41" s="3"/>
      <c r="T41" s="3"/>
      <c r="U41" s="3"/>
      <c r="V41" s="3"/>
      <c r="W41" s="3"/>
      <c r="X41" s="3"/>
      <c r="Y41" s="3">
        <v>41</v>
      </c>
      <c r="Z41" s="3"/>
      <c r="AA41" s="3"/>
      <c r="AB41" s="3"/>
      <c r="AC41" s="3"/>
      <c r="AD41" s="3"/>
      <c r="AE41" s="3"/>
      <c r="AF41" s="3"/>
      <c r="AG41" s="3"/>
    </row>
    <row r="42" spans="1:34" ht="17.5">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5" customHeight="1">
      <c r="A43" s="35"/>
      <c r="B43" s="38" t="str">
        <f ca="1">OFFSET(L!$C$1,MATCH("Declaration"&amp;ADDRESS(ROW(),COLUMN(),4),L!$A:$A,0)-1,SL,,)&amp;Q37</f>
        <v xml:space="preserve">4) Does 100 percent of the cobalt originate from recycled or scrap sources? </v>
      </c>
      <c r="C43" s="7"/>
      <c r="D43" s="359" t="str">
        <f ca="1">D25</f>
        <v>Answer</v>
      </c>
      <c r="E43" s="359"/>
      <c r="F43" s="15"/>
      <c r="G43" s="38" t="str">
        <f ca="1">G25</f>
        <v>Comments</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3">
      <c r="A44" s="35"/>
      <c r="B44" s="34" t="str">
        <f ca="1">B38</f>
        <v>Cobalt</v>
      </c>
      <c r="C44" s="7"/>
      <c r="D44" s="327"/>
      <c r="E44" s="328"/>
      <c r="F44" s="41"/>
      <c r="G44" s="322"/>
      <c r="H44" s="323"/>
      <c r="I44" s="323"/>
      <c r="J44" s="324"/>
      <c r="K44" s="30"/>
      <c r="L44" s="106"/>
      <c r="P44" s="3"/>
      <c r="Q44" s="3"/>
      <c r="R44" s="3"/>
      <c r="S44" s="3"/>
      <c r="T44" s="3"/>
      <c r="U44" s="3"/>
      <c r="V44" s="3"/>
      <c r="W44" s="3"/>
      <c r="X44" s="3"/>
      <c r="Y44" s="3">
        <v>44</v>
      </c>
      <c r="Z44" s="3"/>
      <c r="AA44" s="3"/>
      <c r="AB44" s="3"/>
      <c r="AC44" s="3"/>
      <c r="AD44" s="3"/>
      <c r="AE44" s="3"/>
      <c r="AF44" s="3"/>
      <c r="AG44" s="3"/>
      <c r="AH44" s="3"/>
    </row>
    <row r="45" spans="1:34" ht="23" hidden="1">
      <c r="A45" s="35"/>
      <c r="B45" s="34"/>
      <c r="C45" s="7"/>
      <c r="D45" s="327"/>
      <c r="E45" s="328"/>
      <c r="F45" s="41"/>
      <c r="G45" s="322"/>
      <c r="H45" s="323"/>
      <c r="I45" s="323"/>
      <c r="J45" s="324"/>
      <c r="K45" s="30"/>
      <c r="L45" s="106"/>
      <c r="P45" s="3"/>
      <c r="Q45" s="3"/>
      <c r="R45" s="3"/>
      <c r="S45" s="3"/>
      <c r="T45" s="3"/>
      <c r="U45" s="3"/>
      <c r="V45" s="3"/>
      <c r="W45" s="3"/>
      <c r="X45" s="3"/>
      <c r="Y45" s="3">
        <v>45</v>
      </c>
      <c r="Z45" s="3"/>
      <c r="AA45" s="3"/>
      <c r="AB45" s="3"/>
      <c r="AC45" s="3"/>
      <c r="AD45" s="3"/>
      <c r="AE45" s="3"/>
      <c r="AF45" s="3"/>
      <c r="AG45" s="3"/>
      <c r="AH45" s="3"/>
    </row>
    <row r="46" spans="1:34" ht="23" hidden="1">
      <c r="A46" s="35"/>
      <c r="B46" s="34">
        <f ca="1">B40</f>
        <v>0</v>
      </c>
      <c r="C46" s="7"/>
      <c r="D46" s="333"/>
      <c r="E46" s="334"/>
      <c r="F46" s="41"/>
      <c r="G46" s="322"/>
      <c r="H46" s="323"/>
      <c r="I46" s="323"/>
      <c r="J46" s="324"/>
      <c r="K46" s="30"/>
      <c r="L46" s="106"/>
      <c r="P46" s="3"/>
      <c r="Q46" s="3"/>
      <c r="R46" s="3"/>
      <c r="S46" s="3"/>
      <c r="T46" s="3"/>
      <c r="U46" s="3"/>
      <c r="V46" s="3"/>
      <c r="W46" s="3"/>
      <c r="X46" s="3"/>
      <c r="Y46" s="3">
        <v>46</v>
      </c>
      <c r="Z46" s="3"/>
      <c r="AA46" s="3"/>
      <c r="AB46" s="3"/>
      <c r="AC46" s="3"/>
      <c r="AD46" s="3"/>
      <c r="AE46" s="3"/>
      <c r="AF46" s="3"/>
      <c r="AG46" s="3"/>
      <c r="AH46" s="3"/>
    </row>
    <row r="47" spans="1:34" ht="23" hidden="1">
      <c r="A47" s="35"/>
      <c r="B47" s="34">
        <f ca="1">B41</f>
        <v>0</v>
      </c>
      <c r="C47" s="7"/>
      <c r="D47" s="333"/>
      <c r="E47" s="334"/>
      <c r="F47" s="41"/>
      <c r="G47" s="322"/>
      <c r="H47" s="323"/>
      <c r="I47" s="323"/>
      <c r="J47" s="324"/>
      <c r="K47" s="30"/>
      <c r="L47" s="106"/>
      <c r="P47" s="3"/>
      <c r="Q47" s="3"/>
      <c r="R47" s="3"/>
      <c r="S47" s="3"/>
      <c r="T47" s="3"/>
      <c r="U47" s="3"/>
      <c r="V47" s="3"/>
      <c r="W47" s="3"/>
      <c r="X47" s="3"/>
      <c r="Y47" s="3">
        <v>47</v>
      </c>
      <c r="Z47" s="3"/>
      <c r="AA47" s="3"/>
      <c r="AB47" s="3"/>
      <c r="AC47" s="3"/>
      <c r="AD47" s="3"/>
      <c r="AE47" s="3"/>
      <c r="AF47" s="3"/>
      <c r="AG47" s="3"/>
      <c r="AH47" s="3"/>
    </row>
    <row r="48" spans="1:34" ht="17.5">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400000000000006" customHeight="1">
      <c r="A49" s="35"/>
      <c r="B49" s="123" t="str">
        <f ca="1">OFFSET(L!$C$1,MATCH("Declaration"&amp;ADDRESS(ROW(),COLUMN(),4),L!$A:$A,0)-1,SL,,)&amp;Q37</f>
        <v>5) What percentage of relevant suppliers have provided a response to your supply chain survey?</v>
      </c>
      <c r="C49" s="7"/>
      <c r="D49" s="359" t="str">
        <f ca="1">D25</f>
        <v>Answer</v>
      </c>
      <c r="E49" s="359"/>
      <c r="F49" s="15"/>
      <c r="G49" s="38" t="str">
        <f ca="1">G25</f>
        <v>Comments</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3">
      <c r="A50" s="35"/>
      <c r="B50" s="34" t="str">
        <f ca="1">B38</f>
        <v>Cobalt</v>
      </c>
      <c r="C50" s="29"/>
      <c r="D50" s="331"/>
      <c r="E50" s="332"/>
      <c r="F50" s="41"/>
      <c r="G50" s="322"/>
      <c r="H50" s="323"/>
      <c r="I50" s="323"/>
      <c r="J50" s="324"/>
      <c r="K50" s="30"/>
      <c r="L50" s="106"/>
      <c r="P50" s="3"/>
      <c r="Q50" s="3"/>
      <c r="R50" s="3"/>
      <c r="S50" s="3"/>
      <c r="T50" s="3"/>
      <c r="U50" s="3"/>
      <c r="V50" s="3"/>
      <c r="W50" s="3"/>
      <c r="X50" s="3"/>
      <c r="Y50" s="3">
        <v>50</v>
      </c>
      <c r="Z50" s="3"/>
      <c r="AA50" s="3"/>
      <c r="AB50" s="3"/>
      <c r="AC50" s="3"/>
      <c r="AD50" s="3"/>
      <c r="AE50" s="3"/>
      <c r="AF50" s="3"/>
      <c r="AG50" s="3"/>
      <c r="AH50" s="3"/>
    </row>
    <row r="51" spans="1:34" ht="23">
      <c r="A51" s="35"/>
      <c r="B51" s="34" t="str">
        <f ca="1">B39</f>
        <v>Mica</v>
      </c>
      <c r="C51" s="29"/>
      <c r="D51" s="331"/>
      <c r="E51" s="332"/>
      <c r="F51" s="41"/>
      <c r="G51" s="322"/>
      <c r="H51" s="323"/>
      <c r="I51" s="323"/>
      <c r="J51" s="324"/>
      <c r="K51" s="30"/>
      <c r="L51" s="106"/>
      <c r="P51" s="3"/>
      <c r="Q51" s="3"/>
      <c r="R51" s="3"/>
      <c r="S51" s="3"/>
      <c r="T51" s="3"/>
      <c r="U51" s="3"/>
      <c r="V51" s="3"/>
      <c r="W51" s="3"/>
      <c r="X51" s="3"/>
      <c r="Y51" s="3">
        <v>51</v>
      </c>
      <c r="Z51" s="3"/>
      <c r="AA51" s="3"/>
      <c r="AB51" s="3"/>
      <c r="AC51" s="3"/>
      <c r="AD51" s="3"/>
      <c r="AE51" s="3"/>
      <c r="AF51" s="3"/>
      <c r="AG51" s="3"/>
      <c r="AH51" s="3"/>
    </row>
    <row r="52" spans="1:34" ht="23" hidden="1">
      <c r="A52" s="35"/>
      <c r="B52" s="34">
        <f ca="1">B40</f>
        <v>0</v>
      </c>
      <c r="C52" s="29"/>
      <c r="D52" s="329"/>
      <c r="E52" s="330"/>
      <c r="F52" s="41"/>
      <c r="G52" s="322"/>
      <c r="H52" s="323"/>
      <c r="I52" s="323"/>
      <c r="J52" s="324"/>
      <c r="K52" s="30"/>
      <c r="L52" s="106"/>
      <c r="P52" s="3"/>
      <c r="Q52" s="3"/>
      <c r="R52" s="3"/>
      <c r="S52" s="3"/>
      <c r="T52" s="3"/>
      <c r="U52" s="3"/>
      <c r="V52" s="3"/>
      <c r="W52" s="3"/>
      <c r="X52" s="3"/>
      <c r="Y52" s="3">
        <v>52</v>
      </c>
      <c r="Z52" s="3"/>
      <c r="AA52" s="3"/>
      <c r="AB52" s="3"/>
      <c r="AC52" s="3"/>
      <c r="AD52" s="3"/>
      <c r="AE52" s="3"/>
      <c r="AF52" s="3"/>
      <c r="AG52" s="3"/>
      <c r="AH52" s="3"/>
    </row>
    <row r="53" spans="1:34" ht="23" hidden="1">
      <c r="A53" s="35"/>
      <c r="B53" s="34">
        <f ca="1">B41</f>
        <v>0</v>
      </c>
      <c r="C53" s="29"/>
      <c r="D53" s="329"/>
      <c r="E53" s="330"/>
      <c r="F53" s="41"/>
      <c r="G53" s="322"/>
      <c r="H53" s="323"/>
      <c r="I53" s="323"/>
      <c r="J53" s="324"/>
      <c r="K53" s="30"/>
      <c r="L53" s="106"/>
      <c r="P53" s="3"/>
      <c r="Q53" s="3"/>
      <c r="R53" s="3"/>
      <c r="S53" s="3"/>
      <c r="T53" s="3"/>
      <c r="U53" s="3"/>
      <c r="V53" s="3"/>
      <c r="W53" s="3"/>
      <c r="X53" s="3"/>
      <c r="Y53" s="3">
        <v>53</v>
      </c>
      <c r="Z53" s="3"/>
      <c r="AA53" s="3"/>
      <c r="AB53" s="3"/>
      <c r="AC53" s="3"/>
      <c r="AD53" s="3"/>
      <c r="AE53" s="3"/>
      <c r="AF53" s="3"/>
      <c r="AG53" s="3"/>
      <c r="AH53" s="3"/>
    </row>
    <row r="54" spans="1:34" ht="1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5">
      <c r="A55" s="35"/>
      <c r="B55" s="123" t="str">
        <f ca="1">OFFSET(L!$C$1,MATCH("Declaration"&amp;ADDRESS(ROW(),COLUMN(),4),L!$A:$A,0)-1,SL,,)&amp;Q37</f>
        <v>6) Have you identified all of the smelters or processors supplying the cobalt or natural mica to your supply chain?</v>
      </c>
      <c r="C55" s="7"/>
      <c r="D55" s="359" t="str">
        <f ca="1">D25</f>
        <v>Answer</v>
      </c>
      <c r="E55" s="359"/>
      <c r="F55" s="15"/>
      <c r="G55" s="38" t="str">
        <f ca="1">G25</f>
        <v>Comments</v>
      </c>
      <c r="H55" s="370"/>
      <c r="I55" s="370"/>
      <c r="J55" s="370"/>
      <c r="K55" s="30"/>
      <c r="L55" s="100" t="s">
        <v>15</v>
      </c>
      <c r="M55" s="101"/>
      <c r="P55" s="3"/>
      <c r="Q55" s="3"/>
      <c r="R55" s="3"/>
      <c r="S55" s="3"/>
      <c r="T55" s="3"/>
      <c r="U55" s="3"/>
      <c r="V55" s="3"/>
      <c r="W55" s="3"/>
      <c r="X55" s="3"/>
      <c r="Y55" s="3">
        <v>55</v>
      </c>
      <c r="Z55" s="3"/>
      <c r="AA55" s="3"/>
      <c r="AB55" s="3"/>
      <c r="AC55" s="3"/>
      <c r="AD55" s="3"/>
      <c r="AE55" s="3"/>
      <c r="AF55" s="3"/>
      <c r="AG55" s="3"/>
      <c r="AH55" s="3"/>
    </row>
    <row r="56" spans="1:34" ht="23">
      <c r="A56" s="35"/>
      <c r="B56" s="34" t="str">
        <f ca="1">B38</f>
        <v>Cobalt</v>
      </c>
      <c r="C56" s="7"/>
      <c r="D56" s="373"/>
      <c r="E56" s="374"/>
      <c r="F56" s="41"/>
      <c r="G56" s="322"/>
      <c r="H56" s="323"/>
      <c r="I56" s="323"/>
      <c r="J56" s="324"/>
      <c r="K56" s="30"/>
      <c r="L56" s="106"/>
      <c r="P56" s="3"/>
      <c r="Q56" s="3"/>
      <c r="R56" s="3"/>
      <c r="S56" s="3"/>
      <c r="T56" s="3"/>
      <c r="U56" s="3"/>
      <c r="V56" s="3"/>
      <c r="W56" s="3"/>
      <c r="X56" s="3"/>
      <c r="Y56" s="3">
        <v>56</v>
      </c>
      <c r="Z56" s="3"/>
      <c r="AA56" s="3"/>
      <c r="AB56" s="3"/>
      <c r="AC56" s="3"/>
      <c r="AD56" s="3"/>
      <c r="AE56" s="3"/>
      <c r="AF56" s="3"/>
      <c r="AG56" s="3"/>
      <c r="AH56" s="3"/>
    </row>
    <row r="57" spans="1:34" ht="23">
      <c r="A57" s="35"/>
      <c r="B57" s="34" t="str">
        <f ca="1">B39</f>
        <v>Mica</v>
      </c>
      <c r="C57" s="7"/>
      <c r="D57" s="327"/>
      <c r="E57" s="328"/>
      <c r="F57" s="41"/>
      <c r="G57" s="322"/>
      <c r="H57" s="323"/>
      <c r="I57" s="323"/>
      <c r="J57" s="324"/>
      <c r="K57" s="30"/>
      <c r="L57" s="106"/>
      <c r="P57" s="3"/>
      <c r="Q57" s="3"/>
      <c r="R57" s="3"/>
      <c r="S57" s="3"/>
      <c r="T57" s="3"/>
      <c r="U57" s="3"/>
      <c r="V57" s="3"/>
      <c r="W57" s="3"/>
      <c r="X57" s="3"/>
      <c r="Y57" s="3">
        <v>57</v>
      </c>
      <c r="Z57" s="3"/>
      <c r="AA57" s="3"/>
      <c r="AB57" s="3"/>
      <c r="AC57" s="3"/>
      <c r="AD57" s="3"/>
      <c r="AE57" s="3"/>
      <c r="AF57" s="3"/>
      <c r="AG57" s="3"/>
      <c r="AH57" s="3"/>
    </row>
    <row r="58" spans="1:34" ht="23" hidden="1">
      <c r="A58" s="35"/>
      <c r="B58" s="34">
        <f ca="1">B40</f>
        <v>0</v>
      </c>
      <c r="C58" s="7"/>
      <c r="D58" s="333"/>
      <c r="E58" s="334"/>
      <c r="F58" s="41"/>
      <c r="G58" s="322"/>
      <c r="H58" s="323"/>
      <c r="I58" s="323"/>
      <c r="J58" s="324"/>
      <c r="K58" s="30"/>
      <c r="L58" s="106"/>
      <c r="P58" s="3"/>
      <c r="Q58" s="3"/>
      <c r="R58" s="3"/>
      <c r="S58" s="3"/>
      <c r="T58" s="3"/>
      <c r="U58" s="3"/>
      <c r="V58" s="3"/>
      <c r="W58" s="3"/>
      <c r="X58" s="3"/>
      <c r="Y58" s="3">
        <v>58</v>
      </c>
      <c r="Z58" s="3"/>
      <c r="AA58" s="3"/>
      <c r="AB58" s="3"/>
      <c r="AC58" s="3"/>
      <c r="AD58" s="3"/>
      <c r="AE58" s="3"/>
      <c r="AF58" s="3"/>
      <c r="AG58" s="3"/>
      <c r="AH58" s="3"/>
    </row>
    <row r="59" spans="1:34" ht="23" hidden="1">
      <c r="A59" s="35"/>
      <c r="B59" s="34">
        <f ca="1">B41</f>
        <v>0</v>
      </c>
      <c r="C59" s="7"/>
      <c r="D59" s="333"/>
      <c r="E59" s="334"/>
      <c r="F59" s="41"/>
      <c r="G59" s="322"/>
      <c r="H59" s="323"/>
      <c r="I59" s="323"/>
      <c r="J59" s="324"/>
      <c r="K59" s="30"/>
      <c r="L59" s="106"/>
      <c r="P59" s="3"/>
      <c r="Q59" s="3"/>
      <c r="R59" s="3"/>
      <c r="S59" s="3"/>
      <c r="T59" s="3"/>
      <c r="U59" s="3"/>
      <c r="V59" s="3"/>
      <c r="W59" s="3"/>
      <c r="X59" s="3"/>
      <c r="Y59" s="3">
        <v>59</v>
      </c>
      <c r="Z59" s="3"/>
      <c r="AA59" s="3"/>
      <c r="AB59" s="3"/>
      <c r="AC59" s="3"/>
      <c r="AD59" s="3"/>
      <c r="AE59" s="3"/>
      <c r="AF59" s="3"/>
      <c r="AG59" s="3"/>
      <c r="AH59" s="3"/>
    </row>
    <row r="60" spans="1:34" ht="1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5">
      <c r="A61" s="35"/>
      <c r="B61" s="38" t="str">
        <f ca="1">OFFSET(L!$C$1,MATCH("Declaration"&amp;ADDRESS(ROW(),COLUMN(),4),L!$A:$A,0)-1,SL,,)&amp;Q37</f>
        <v>7) Has all applicable smelter or processor information received by your company been reported in this declaration?</v>
      </c>
      <c r="C61" s="7"/>
      <c r="D61" s="359" t="str">
        <f ca="1">D25</f>
        <v>Answer</v>
      </c>
      <c r="E61" s="359"/>
      <c r="F61" s="15"/>
      <c r="G61" s="38" t="str">
        <f ca="1">G25</f>
        <v>Comments</v>
      </c>
      <c r="H61" s="370" t="str">
        <f>IF(Q69="(*)","Click here to enter smelter names","")</f>
        <v/>
      </c>
      <c r="I61" s="370"/>
      <c r="J61" s="370"/>
      <c r="K61" s="30"/>
      <c r="L61" s="100" t="s">
        <v>15</v>
      </c>
      <c r="M61" s="101"/>
      <c r="P61" s="3"/>
      <c r="Q61" s="3"/>
      <c r="R61" s="3"/>
      <c r="S61" s="3"/>
      <c r="T61" s="3"/>
      <c r="U61" s="3"/>
      <c r="V61" s="3"/>
      <c r="W61" s="3"/>
      <c r="X61" s="3"/>
      <c r="Y61" s="3">
        <v>61</v>
      </c>
      <c r="Z61" s="3"/>
      <c r="AA61" s="3"/>
      <c r="AB61" s="3"/>
      <c r="AC61" s="3"/>
      <c r="AD61" s="3"/>
      <c r="AE61" s="3"/>
      <c r="AF61" s="3"/>
      <c r="AG61" s="3"/>
      <c r="AH61" s="3"/>
    </row>
    <row r="62" spans="1:34" ht="23">
      <c r="A62" s="35"/>
      <c r="B62" s="34" t="str">
        <f ca="1">B38</f>
        <v>Cobalt</v>
      </c>
      <c r="C62" s="29"/>
      <c r="D62" s="327"/>
      <c r="E62" s="328"/>
      <c r="F62" s="42"/>
      <c r="G62" s="322"/>
      <c r="H62" s="323"/>
      <c r="I62" s="323"/>
      <c r="J62" s="324"/>
      <c r="K62" s="30"/>
      <c r="L62" s="106"/>
      <c r="P62" s="3"/>
      <c r="Q62" s="3"/>
      <c r="R62" s="3"/>
      <c r="S62" s="3"/>
      <c r="T62" s="3"/>
      <c r="U62" s="3"/>
      <c r="V62" s="3"/>
      <c r="W62" s="3"/>
      <c r="X62" s="3"/>
      <c r="Y62" s="3">
        <v>62</v>
      </c>
      <c r="Z62" s="3"/>
      <c r="AA62" s="3"/>
      <c r="AB62" s="3"/>
      <c r="AC62" s="3"/>
      <c r="AD62" s="3"/>
      <c r="AE62" s="3"/>
      <c r="AF62" s="3"/>
      <c r="AG62" s="3"/>
      <c r="AH62" s="3"/>
    </row>
    <row r="63" spans="1:34" ht="23">
      <c r="A63" s="35"/>
      <c r="B63" s="34" t="str">
        <f ca="1">B39</f>
        <v>Mica</v>
      </c>
      <c r="C63" s="29"/>
      <c r="D63" s="327"/>
      <c r="E63" s="328"/>
      <c r="F63" s="42"/>
      <c r="G63" s="322"/>
      <c r="H63" s="323"/>
      <c r="I63" s="323"/>
      <c r="J63" s="324"/>
      <c r="K63" s="30"/>
      <c r="L63" s="106"/>
      <c r="P63" s="3"/>
      <c r="Q63" s="3"/>
      <c r="R63" s="3"/>
      <c r="S63" s="3"/>
      <c r="T63" s="3"/>
      <c r="U63" s="3"/>
      <c r="V63" s="3"/>
      <c r="W63" s="3"/>
      <c r="X63" s="3"/>
      <c r="Y63" s="3">
        <v>63</v>
      </c>
      <c r="Z63" s="3"/>
      <c r="AA63" s="3"/>
      <c r="AB63" s="3"/>
      <c r="AC63" s="3"/>
      <c r="AD63" s="3"/>
      <c r="AE63" s="3"/>
      <c r="AF63" s="3"/>
      <c r="AG63" s="3"/>
      <c r="AH63" s="3"/>
    </row>
    <row r="64" spans="1:34" ht="23" hidden="1">
      <c r="A64" s="35"/>
      <c r="B64" s="34">
        <f ca="1">B40</f>
        <v>0</v>
      </c>
      <c r="C64" s="29"/>
      <c r="D64" s="333"/>
      <c r="E64" s="334"/>
      <c r="F64" s="42"/>
      <c r="G64" s="322"/>
      <c r="H64" s="323"/>
      <c r="I64" s="323"/>
      <c r="J64" s="324"/>
      <c r="K64" s="30"/>
      <c r="L64" s="106"/>
      <c r="P64" s="3"/>
      <c r="Q64" s="3"/>
      <c r="R64" s="3"/>
      <c r="S64" s="3"/>
      <c r="T64" s="3"/>
      <c r="U64" s="3"/>
      <c r="V64" s="3"/>
      <c r="W64" s="3"/>
      <c r="X64" s="3"/>
      <c r="Y64" s="3">
        <v>64</v>
      </c>
      <c r="Z64" s="3"/>
      <c r="AA64" s="3"/>
      <c r="AB64" s="3"/>
      <c r="AC64" s="3"/>
      <c r="AD64" s="3"/>
      <c r="AE64" s="3"/>
      <c r="AF64" s="3"/>
      <c r="AG64" s="3"/>
      <c r="AH64" s="3"/>
    </row>
    <row r="65" spans="1:34" ht="23" hidden="1">
      <c r="A65" s="32"/>
      <c r="B65" s="34">
        <f ca="1">B41</f>
        <v>0</v>
      </c>
      <c r="C65" s="43"/>
      <c r="D65" s="333"/>
      <c r="E65" s="334"/>
      <c r="F65" s="44"/>
      <c r="G65" s="322"/>
      <c r="H65" s="323"/>
      <c r="I65" s="323"/>
      <c r="J65" s="324"/>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79" t="str">
        <f ca="1">OFFSET(L!$C$1,MATCH("Declaration"&amp;ADDRESS(ROW(),COLUMN(),4),L!$A:$A,0)-1,SL,,)</f>
        <v>Answer the Following Questions at a Company Level</v>
      </c>
      <c r="C67" s="379"/>
      <c r="D67" s="379"/>
      <c r="E67" s="379"/>
      <c r="F67" s="379"/>
      <c r="G67" s="379"/>
      <c r="H67" s="379"/>
      <c r="I67" s="379"/>
      <c r="J67" s="379"/>
      <c r="K67" s="30"/>
      <c r="L67" s="103"/>
      <c r="P67" s="3"/>
      <c r="Q67" s="3"/>
      <c r="R67" s="3"/>
      <c r="S67" s="3"/>
      <c r="T67" s="3"/>
      <c r="U67" s="3"/>
      <c r="V67" s="3"/>
      <c r="W67" s="3"/>
      <c r="X67" s="3"/>
      <c r="Y67" s="3">
        <v>67</v>
      </c>
      <c r="Z67" s="3"/>
      <c r="AA67" s="3"/>
      <c r="AB67" s="3"/>
      <c r="AC67" s="3"/>
      <c r="AD67" s="3"/>
      <c r="AE67" s="3"/>
      <c r="AF67" s="3"/>
      <c r="AG67" s="3"/>
      <c r="AH67" s="3"/>
    </row>
    <row r="68" spans="1:34" ht="15">
      <c r="A68" s="45"/>
      <c r="B68" s="46" t="str">
        <f ca="1">OFFSET(L!$C$1,MATCH("Declaration"&amp;ADDRESS(ROW(),COLUMN(),4),L!$A:$A,0)-1,SL,,)</f>
        <v>Question</v>
      </c>
      <c r="C68" s="72"/>
      <c r="D68" s="367" t="str">
        <f ca="1">D25</f>
        <v>Answer</v>
      </c>
      <c r="E68" s="367"/>
      <c r="F68" s="47"/>
      <c r="G68" s="367" t="str">
        <f ca="1">G25</f>
        <v>Comments</v>
      </c>
      <c r="H68" s="367" t="e">
        <f>HLOOKUP(SL,LT,$O68,0)</f>
        <v>#NAME?</v>
      </c>
      <c r="I68" s="367"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5" customHeight="1">
      <c r="A69" s="35"/>
      <c r="B69" s="50" t="str">
        <f ca="1">OFFSET(L!$C$1,MATCH("Declaration"&amp;ADDRESS(ROW(),COLUMN(),4),L!$A:$A,0)-1,SL,,)&amp;P38</f>
        <v>A. Have you established a responsible minerals sourcing policy?</v>
      </c>
      <c r="C69" s="51"/>
      <c r="D69" s="327" t="s">
        <v>26</v>
      </c>
      <c r="E69" s="328"/>
      <c r="F69" s="51"/>
      <c r="G69" s="322"/>
      <c r="H69" s="323"/>
      <c r="I69" s="323"/>
      <c r="J69" s="324"/>
      <c r="K69" s="30"/>
      <c r="L69" s="102" t="s">
        <v>19</v>
      </c>
      <c r="M69" s="101"/>
      <c r="P69" s="3"/>
      <c r="Q69" s="3"/>
      <c r="R69" s="3"/>
      <c r="S69" s="3"/>
      <c r="T69" s="3"/>
      <c r="U69" s="3"/>
      <c r="V69" s="3"/>
      <c r="W69" s="3"/>
      <c r="X69" s="3"/>
      <c r="Y69" s="3">
        <v>69</v>
      </c>
      <c r="Z69" s="3"/>
      <c r="AA69" s="3"/>
      <c r="AB69" s="3"/>
      <c r="AC69" s="3"/>
      <c r="AD69" s="3"/>
      <c r="AE69" s="3"/>
      <c r="AF69" s="3"/>
      <c r="AG69" s="3"/>
      <c r="AH69" s="3"/>
    </row>
    <row r="70" spans="1:34" ht="15">
      <c r="A70" s="35"/>
      <c r="B70" s="52"/>
      <c r="C70" s="9"/>
      <c r="D70" s="1"/>
      <c r="E70" s="1"/>
      <c r="F70" s="9"/>
      <c r="G70" s="372"/>
      <c r="H70" s="372"/>
      <c r="I70" s="372"/>
      <c r="J70" s="372"/>
      <c r="K70" s="30"/>
      <c r="L70" s="102"/>
      <c r="M70" s="101"/>
      <c r="P70" s="3"/>
      <c r="Q70" s="3"/>
      <c r="R70" s="3"/>
      <c r="S70" s="3"/>
      <c r="T70" s="3"/>
      <c r="U70" s="3"/>
      <c r="V70" s="3"/>
      <c r="W70" s="3"/>
      <c r="X70" s="3"/>
      <c r="Y70" s="3">
        <v>70</v>
      </c>
      <c r="Z70" s="3"/>
      <c r="AA70" s="3"/>
      <c r="AB70" s="3"/>
      <c r="AC70" s="3"/>
      <c r="AD70" s="3"/>
      <c r="AE70" s="3"/>
      <c r="AF70" s="3"/>
      <c r="AG70" s="3"/>
      <c r="AH70" s="3"/>
    </row>
    <row r="71" spans="1:34" ht="42.65"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27" t="s">
        <v>26</v>
      </c>
      <c r="E71" s="328"/>
      <c r="F71" s="51"/>
      <c r="G71" s="383" t="s">
        <v>12820</v>
      </c>
      <c r="H71" s="384"/>
      <c r="I71" s="384"/>
      <c r="J71" s="385"/>
      <c r="K71" s="30"/>
      <c r="L71" s="102" t="s">
        <v>19</v>
      </c>
      <c r="M71" s="101"/>
      <c r="P71" s="3"/>
      <c r="Q71" s="3"/>
      <c r="R71" s="3"/>
      <c r="S71" s="3"/>
      <c r="T71" s="3"/>
      <c r="U71" s="3"/>
      <c r="V71" s="3"/>
      <c r="W71" s="3"/>
      <c r="X71" s="3"/>
      <c r="Y71" s="3">
        <v>71</v>
      </c>
      <c r="Z71" s="3"/>
      <c r="AA71" s="3"/>
      <c r="AB71" s="3"/>
      <c r="AC71" s="3"/>
      <c r="AD71" s="3"/>
      <c r="AE71" s="3"/>
      <c r="AF71" s="3"/>
      <c r="AG71" s="3"/>
      <c r="AH71" s="3"/>
    </row>
    <row r="72" spans="1:34" ht="1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5"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78"/>
      <c r="E73" s="378"/>
      <c r="F73" s="236"/>
      <c r="G73" s="371"/>
      <c r="H73" s="371"/>
      <c r="I73" s="371"/>
      <c r="J73" s="371"/>
      <c r="K73" s="30"/>
      <c r="L73" s="102" t="s">
        <v>15</v>
      </c>
      <c r="M73" s="101"/>
      <c r="P73" s="3"/>
      <c r="Q73" s="3"/>
      <c r="R73" s="3"/>
      <c r="S73" s="3"/>
      <c r="T73" s="3"/>
      <c r="U73" s="3"/>
      <c r="V73" s="3"/>
      <c r="W73" s="3"/>
      <c r="X73" s="3"/>
      <c r="Y73" s="3">
        <v>75</v>
      </c>
      <c r="Z73" s="3"/>
      <c r="AA73" s="3"/>
      <c r="AB73" s="3"/>
      <c r="AC73" s="3"/>
      <c r="AD73" s="3"/>
      <c r="AE73" s="3"/>
      <c r="AF73" s="3"/>
      <c r="AG73" s="3"/>
      <c r="AH73" s="3"/>
    </row>
    <row r="74" spans="1:34" ht="15">
      <c r="A74" s="35"/>
      <c r="B74" s="34" t="str">
        <f ca="1">B38</f>
        <v>Cobalt</v>
      </c>
      <c r="C74" s="29"/>
      <c r="D74" s="327"/>
      <c r="E74" s="328"/>
      <c r="F74" s="9"/>
      <c r="G74" s="322"/>
      <c r="H74" s="323"/>
      <c r="I74" s="323"/>
      <c r="J74" s="324"/>
      <c r="K74" s="30"/>
      <c r="L74" s="102"/>
      <c r="M74" s="101"/>
      <c r="P74" s="3"/>
      <c r="Q74" s="3"/>
      <c r="R74" s="3"/>
      <c r="S74" s="3"/>
      <c r="T74" s="3"/>
      <c r="U74" s="3"/>
      <c r="V74" s="3"/>
      <c r="W74" s="3"/>
      <c r="X74" s="3"/>
      <c r="Y74" s="3"/>
      <c r="Z74" s="3"/>
      <c r="AA74" s="3"/>
      <c r="AB74" s="3"/>
      <c r="AC74" s="3"/>
      <c r="AD74" s="3"/>
      <c r="AE74" s="3"/>
      <c r="AF74" s="3"/>
      <c r="AG74" s="3"/>
      <c r="AH74" s="3"/>
    </row>
    <row r="75" spans="1:34" ht="15">
      <c r="A75" s="35"/>
      <c r="B75" s="34" t="str">
        <f ca="1">B39</f>
        <v>Mica</v>
      </c>
      <c r="C75" s="29"/>
      <c r="D75" s="327"/>
      <c r="E75" s="328"/>
      <c r="F75" s="9"/>
      <c r="G75" s="322"/>
      <c r="H75" s="323"/>
      <c r="I75" s="323"/>
      <c r="J75" s="324"/>
      <c r="K75" s="30"/>
      <c r="L75" s="102"/>
      <c r="M75" s="101"/>
      <c r="P75" s="3"/>
      <c r="Q75" s="3"/>
      <c r="R75" s="3"/>
      <c r="S75" s="3"/>
      <c r="T75" s="3"/>
      <c r="U75" s="3"/>
      <c r="V75" s="3"/>
      <c r="W75" s="3"/>
      <c r="X75" s="3"/>
      <c r="Y75" s="3"/>
      <c r="Z75" s="3"/>
      <c r="AA75" s="3"/>
      <c r="AB75" s="3"/>
      <c r="AC75" s="3"/>
      <c r="AD75" s="3"/>
      <c r="AE75" s="3"/>
      <c r="AF75" s="3"/>
      <c r="AG75" s="3"/>
      <c r="AH75" s="3"/>
    </row>
    <row r="76" spans="1:34" ht="1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7" t="s">
        <v>26</v>
      </c>
      <c r="E77" s="328"/>
      <c r="F77" s="51"/>
      <c r="G77" s="322" t="s">
        <v>12821</v>
      </c>
      <c r="H77" s="323"/>
      <c r="I77" s="323"/>
      <c r="J77" s="324"/>
      <c r="K77" s="30"/>
      <c r="L77" s="102" t="s">
        <v>19</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80" t="s">
        <v>35</v>
      </c>
      <c r="E79" s="381"/>
      <c r="F79" s="51"/>
      <c r="G79" s="322" t="s">
        <v>12822</v>
      </c>
      <c r="H79" s="323"/>
      <c r="I79" s="323"/>
      <c r="J79" s="324"/>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5">
      <c r="A80" s="35"/>
      <c r="B80" s="55"/>
      <c r="C80" s="9"/>
      <c r="D80" s="1"/>
      <c r="E80" s="1"/>
      <c r="F80" s="10"/>
      <c r="G80" s="372"/>
      <c r="H80" s="372"/>
      <c r="I80" s="372"/>
      <c r="J80" s="372"/>
      <c r="K80" s="30"/>
      <c r="L80" s="102"/>
      <c r="M80" s="101"/>
      <c r="P80" s="3"/>
      <c r="Q80" s="3"/>
      <c r="R80" s="3"/>
      <c r="S80" s="3"/>
      <c r="T80" s="3"/>
      <c r="U80" s="3"/>
      <c r="V80" s="3"/>
      <c r="W80" s="3"/>
      <c r="X80" s="3"/>
      <c r="Y80" s="3">
        <v>80</v>
      </c>
      <c r="Z80" s="3"/>
      <c r="AA80" s="3"/>
      <c r="AB80" s="3"/>
      <c r="AC80" s="3"/>
      <c r="AD80" s="3"/>
      <c r="AE80" s="3"/>
      <c r="AF80" s="3"/>
      <c r="AG80" s="3"/>
      <c r="AH80" s="3"/>
    </row>
    <row r="81" spans="1:34" ht="44.15" customHeight="1">
      <c r="A81" s="35"/>
      <c r="B81" s="50" t="str">
        <f ca="1">OFFSET(L!$C$1,MATCH("Declaration"&amp;ADDRESS(ROW(),COLUMN(),4),L!$A:$A,0)-1,SL,,)&amp;P38</f>
        <v xml:space="preserve">F. Do you review due diligence information received from your suppliers against your company’s expectations? </v>
      </c>
      <c r="C81" s="51"/>
      <c r="D81" s="327" t="s">
        <v>26</v>
      </c>
      <c r="E81" s="328"/>
      <c r="F81" s="51"/>
      <c r="G81" s="322" t="s">
        <v>12823</v>
      </c>
      <c r="H81" s="323"/>
      <c r="I81" s="323"/>
      <c r="J81" s="324"/>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5">
      <c r="A82" s="35"/>
      <c r="B82" s="52"/>
      <c r="C82" s="9"/>
      <c r="D82" s="1"/>
      <c r="E82" s="1"/>
      <c r="F82" s="10"/>
      <c r="G82" s="382"/>
      <c r="H82" s="382"/>
      <c r="I82" s="382"/>
      <c r="J82" s="382"/>
      <c r="K82" s="30"/>
      <c r="L82" s="102"/>
      <c r="M82" s="101"/>
      <c r="P82" s="3"/>
      <c r="Q82" s="3"/>
      <c r="R82" s="3"/>
      <c r="S82" s="3"/>
      <c r="T82" s="3"/>
      <c r="U82" s="3"/>
      <c r="V82" s="3"/>
      <c r="W82" s="3"/>
      <c r="X82" s="3"/>
      <c r="Y82" s="3">
        <v>82</v>
      </c>
      <c r="Z82" s="3"/>
      <c r="AA82" s="3"/>
      <c r="AB82" s="3"/>
      <c r="AC82" s="3"/>
      <c r="AD82" s="3"/>
      <c r="AE82" s="3"/>
      <c r="AF82" s="3"/>
      <c r="AG82" s="3"/>
      <c r="AH82" s="3"/>
    </row>
    <row r="83" spans="1:34" ht="45.65" customHeight="1">
      <c r="A83" s="35"/>
      <c r="B83" s="50" t="str">
        <f ca="1">OFFSET(L!$C$1,MATCH("Declaration"&amp;ADDRESS(ROW(),COLUMN(),4),L!$A:$A,0)-1,SL,,)&amp;P38</f>
        <v xml:space="preserve">G. Does your review process include corrective action management? </v>
      </c>
      <c r="C83" s="51"/>
      <c r="D83" s="327" t="s">
        <v>26</v>
      </c>
      <c r="E83" s="328"/>
      <c r="F83" s="51"/>
      <c r="G83" s="322"/>
      <c r="H83" s="323"/>
      <c r="I83" s="323"/>
      <c r="J83" s="324"/>
      <c r="K83" s="30"/>
      <c r="L83" s="102" t="s">
        <v>19</v>
      </c>
      <c r="M83" s="101"/>
      <c r="P83" s="3"/>
      <c r="Q83" s="3"/>
      <c r="R83" s="3"/>
      <c r="S83" s="3"/>
      <c r="T83" s="3"/>
      <c r="U83" s="3"/>
      <c r="V83" s="3"/>
      <c r="W83" s="3"/>
      <c r="X83" s="3"/>
      <c r="Y83" s="3">
        <v>83</v>
      </c>
      <c r="Z83" s="3"/>
      <c r="AA83" s="3"/>
      <c r="AB83" s="3"/>
      <c r="AC83" s="3"/>
      <c r="AD83" s="3"/>
      <c r="AE83" s="3"/>
      <c r="AF83" s="3"/>
      <c r="AG83" s="3"/>
      <c r="AH83" s="3"/>
    </row>
    <row r="84" spans="1:34" ht="15">
      <c r="A84" s="35"/>
      <c r="B84" s="377" t="str">
        <f>IF(OR($D$8="",$I$3=""),"","Click here to check required fields completion")</f>
        <v/>
      </c>
      <c r="C84" s="377"/>
      <c r="D84" s="377"/>
      <c r="E84" s="377"/>
      <c r="F84" s="377"/>
      <c r="G84" s="377"/>
      <c r="H84" s="377"/>
      <c r="I84" s="377"/>
      <c r="J84" s="377"/>
      <c r="K84" s="30"/>
      <c r="L84" s="103"/>
      <c r="P84" s="3"/>
      <c r="Q84" s="3"/>
      <c r="R84" s="3"/>
      <c r="S84" s="3"/>
      <c r="T84" s="3"/>
      <c r="U84" s="3"/>
      <c r="V84" s="3"/>
      <c r="W84" s="3"/>
      <c r="X84" s="3"/>
      <c r="Y84" s="3">
        <v>86</v>
      </c>
      <c r="Z84" s="3"/>
      <c r="AA84" s="3"/>
      <c r="AB84" s="3"/>
      <c r="AC84" s="3"/>
      <c r="AD84" s="3"/>
      <c r="AE84" s="3"/>
      <c r="AF84" s="3"/>
      <c r="AG84" s="3"/>
      <c r="AH84" s="3"/>
    </row>
    <row r="85" spans="1:34" ht="15.5" thickBot="1">
      <c r="A85" s="375" t="str">
        <f ca="1">OFFSET(L!$C$1,MATCH("General"&amp;"Cpy",L!$A:$A,0)-1,SL,,)</f>
        <v>© 2023 Responsible Minerals Initiative. All rights reserved.</v>
      </c>
      <c r="B85" s="376"/>
      <c r="C85" s="376"/>
      <c r="D85" s="376"/>
      <c r="E85" s="376"/>
      <c r="F85" s="376"/>
      <c r="G85" s="376"/>
      <c r="H85" s="376"/>
      <c r="I85" s="376"/>
      <c r="J85" s="376"/>
      <c r="K85" s="56"/>
      <c r="L85" s="103"/>
      <c r="P85" s="3"/>
      <c r="Q85" s="3"/>
      <c r="R85" s="3"/>
      <c r="S85" s="3"/>
      <c r="T85" s="3"/>
      <c r="U85" s="3"/>
      <c r="V85" s="3"/>
      <c r="W85" s="3"/>
      <c r="X85" s="3"/>
      <c r="Y85" s="3">
        <v>87</v>
      </c>
      <c r="Z85" s="3"/>
      <c r="AA85" s="3"/>
      <c r="AB85" s="3"/>
      <c r="AC85" s="3"/>
      <c r="AD85" s="3"/>
      <c r="AE85" s="3"/>
      <c r="AF85" s="3"/>
      <c r="AG85" s="3"/>
      <c r="AH85" s="3"/>
    </row>
    <row r="86" spans="1:34" ht="15.5" thickTop="1">
      <c r="L86" s="96"/>
      <c r="P86" s="3"/>
      <c r="Q86" s="3"/>
      <c r="R86" s="3"/>
      <c r="S86" s="3"/>
      <c r="T86" s="3"/>
      <c r="U86" s="3"/>
      <c r="V86" s="3"/>
      <c r="W86" s="3"/>
      <c r="X86" s="3"/>
      <c r="Y86" s="3"/>
      <c r="Z86" s="3"/>
      <c r="AA86" s="3"/>
      <c r="AB86" s="3"/>
      <c r="AC86" s="3"/>
      <c r="AD86" s="3"/>
      <c r="AE86" s="3"/>
      <c r="AF86" s="3"/>
      <c r="AG86" s="3"/>
      <c r="AH86" s="3"/>
    </row>
    <row r="90" spans="1:34" ht="15" hidden="1">
      <c r="B90" s="173" t="s">
        <v>26</v>
      </c>
    </row>
    <row r="91" spans="1:34" ht="15" hidden="1">
      <c r="B91" s="173" t="s">
        <v>23</v>
      </c>
    </row>
    <row r="92" spans="1:34" ht="15" hidden="1">
      <c r="B92" s="173" t="s">
        <v>27</v>
      </c>
    </row>
    <row r="93" spans="1:34" ht="15" hidden="1">
      <c r="B93" s="173" t="s">
        <v>28</v>
      </c>
    </row>
    <row r="94" spans="1:34" ht="15" hidden="1">
      <c r="B94" s="173" t="s">
        <v>26</v>
      </c>
    </row>
    <row r="95" spans="1:34" ht="15" hidden="1">
      <c r="B95" s="173" t="s">
        <v>23</v>
      </c>
    </row>
    <row r="96" spans="1:34" ht="15" hidden="1">
      <c r="B96" s="173" t="s">
        <v>27</v>
      </c>
    </row>
    <row r="97" spans="2:2" ht="15" hidden="1">
      <c r="B97" s="173" t="s">
        <v>29</v>
      </c>
    </row>
    <row r="98" spans="2:2" ht="15" hidden="1">
      <c r="B98" s="194">
        <v>1</v>
      </c>
    </row>
    <row r="99" spans="2:2" ht="15" hidden="1">
      <c r="B99" s="173" t="s">
        <v>30</v>
      </c>
    </row>
    <row r="100" spans="2:2" ht="15" hidden="1">
      <c r="B100" s="173" t="s">
        <v>31</v>
      </c>
    </row>
    <row r="101" spans="2:2" ht="15" hidden="1">
      <c r="B101" s="173" t="s">
        <v>32</v>
      </c>
    </row>
    <row r="102" spans="2:2" ht="15" hidden="1">
      <c r="B102" s="173" t="s">
        <v>33</v>
      </c>
    </row>
    <row r="103" spans="2:2" ht="15" hidden="1">
      <c r="B103" s="173" t="s">
        <v>34</v>
      </c>
    </row>
    <row r="104" spans="2:2" ht="15" hidden="1">
      <c r="B104" s="173" t="s">
        <v>35</v>
      </c>
    </row>
    <row r="105" spans="2:2" ht="15" hidden="1">
      <c r="B105" s="173" t="s">
        <v>26</v>
      </c>
    </row>
    <row r="106" spans="2:2" ht="15" hidden="1">
      <c r="B106" s="173" t="s">
        <v>23</v>
      </c>
    </row>
    <row r="107" spans="2:2" ht="15" hidden="1">
      <c r="B107" s="173" t="s">
        <v>35</v>
      </c>
    </row>
    <row r="108" spans="2:2" ht="15" hidden="1">
      <c r="B108" s="173" t="s">
        <v>36</v>
      </c>
    </row>
    <row r="109" spans="2:2" ht="15" hidden="1">
      <c r="B109" s="173" t="s">
        <v>23</v>
      </c>
    </row>
    <row r="110" spans="2:2" ht="15" hidden="1">
      <c r="B110" s="173" t="s">
        <v>26</v>
      </c>
    </row>
    <row r="111" spans="2:2" ht="15" hidden="1">
      <c r="B111" s="173" t="s">
        <v>23</v>
      </c>
    </row>
    <row r="112" spans="2:2" ht="15" hidden="1">
      <c r="B112" s="173" t="s">
        <v>27</v>
      </c>
    </row>
    <row r="113" spans="2:2" ht="15" hidden="1">
      <c r="B113" s="173" t="s">
        <v>37</v>
      </c>
    </row>
    <row r="114" spans="2:2" ht="15" hidden="1">
      <c r="B114" s="173" t="s">
        <v>38</v>
      </c>
    </row>
    <row r="115" spans="2:2" ht="15" hidden="1">
      <c r="B115" s="173" t="s">
        <v>39</v>
      </c>
    </row>
    <row r="116" spans="2:2" ht="15" hidden="1">
      <c r="B116" s="173" t="s">
        <v>40</v>
      </c>
    </row>
    <row r="117" spans="2:2" ht="15" hidden="1">
      <c r="B117" s="173" t="s">
        <v>23</v>
      </c>
    </row>
    <row r="118" spans="2:2" ht="15" hidden="1">
      <c r="B118" s="173" t="s">
        <v>26</v>
      </c>
    </row>
    <row r="119" spans="2:2" ht="15" hidden="1">
      <c r="B119" s="173" t="s">
        <v>41</v>
      </c>
    </row>
    <row r="120" spans="2:2" ht="15" hidden="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4" type="noConversion"/>
  <conditionalFormatting sqref="D28 D40 D46 D52 D58 D64">
    <cfRule type="expression" dxfId="77" priority="18">
      <formula>IF($D$28="No",TRUE)</formula>
    </cfRule>
  </conditionalFormatting>
  <conditionalFormatting sqref="D29 D41 D47 D53 D59 D65">
    <cfRule type="expression" dxfId="76" priority="17">
      <formula>IF($D$29="No",TRUE)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40 D46 D52 D58 D64">
    <cfRule type="expression" dxfId="73" priority="147" stopIfTrue="1">
      <formula>IF(AND(OR($D$28="Yes",$D$28=""),D40=""),1,0)</formula>
    </cfRule>
  </conditionalFormatting>
  <conditionalFormatting sqref="D22:E22">
    <cfRule type="expression" dxfId="72" priority="144" stopIfTrue="1">
      <formula>IF($D$22="",TRUE)</formula>
    </cfRule>
  </conditionalFormatting>
  <conditionalFormatting sqref="D26:E26">
    <cfRule type="expression" dxfId="71" priority="122" stopIfTrue="1">
      <formula>IF($D$26="",TRUE)</formula>
    </cfRule>
  </conditionalFormatting>
  <conditionalFormatting sqref="D27:E27">
    <cfRule type="expression" dxfId="70" priority="129" stopIfTrue="1">
      <formula>IF($D$27="",TRUE)</formula>
    </cfRule>
  </conditionalFormatting>
  <conditionalFormatting sqref="D32:E32">
    <cfRule type="expression" dxfId="69" priority="7" stopIfTrue="1">
      <formula>IF(AND(OR($D$26="Yes",$D$26=""),$D$32=""),1,0)</formula>
    </cfRule>
    <cfRule type="expression" dxfId="68" priority="11" stopIfTrue="1">
      <formula>IF($P$26="",TRUE)</formula>
    </cfRule>
  </conditionalFormatting>
  <conditionalFormatting sqref="D33:E33">
    <cfRule type="expression" dxfId="67" priority="10" stopIfTrue="1">
      <formula>IF(AND(OR($D$27="Yes",$D$27=""),$D$33=""),1,0)</formula>
    </cfRule>
    <cfRule type="expression" dxfId="66" priority="12" stopIfTrue="1">
      <formula>IF($P$27="",TRUE)</formula>
    </cfRule>
  </conditionalFormatting>
  <conditionalFormatting sqref="D38:E38 D44:E44 D50:E50 D56:E56 D62:E62">
    <cfRule type="expression" dxfId="65" priority="38" stopIfTrue="1">
      <formula>IF(AND(OR($D$26="No",$D$26="Unknown",$D$26="Not applicable for this declaration",$D$32="No",$D$32="Unknown"),D38=""),1,0)</formula>
    </cfRule>
    <cfRule type="expression" dxfId="64" priority="39" stopIfTrue="1">
      <formula>IF(AND(OR($D$26="Yes",$D$26=""),D38=""),1,0)</formula>
    </cfRule>
  </conditionalFormatting>
  <conditionalFormatting sqref="D39:E39 D45:E45 D51:E51 D57:E57 D63:E63">
    <cfRule type="expression" dxfId="63" priority="146" stopIfTrue="1">
      <formula>IF(AND(OR($D$27="Yes",$D$27=""),D39=""),1,0)</formula>
    </cfRule>
    <cfRule type="expression" dxfId="62" priority="145" stopIfTrue="1">
      <formula>IF(AND(OR($D$27="No",$D$27="Unknown",$D$27="Not applicable for this declaration",$D$33="No",$D$33="Unknown"),D39=""),1,0)</formula>
    </cfRule>
  </conditionalFormatting>
  <conditionalFormatting sqref="D40:E40 D46:E46 D52:E52 D58:E58 D64:E64">
    <cfRule type="expression" dxfId="61" priority="34" stopIfTrue="1">
      <formula>$P$28=""</formula>
    </cfRule>
  </conditionalFormatting>
  <conditionalFormatting sqref="D41:E41 D47:E47 D53:E53 D59:E59 D65:E65">
    <cfRule type="expression" dxfId="60" priority="149" stopIfTrue="1">
      <formula>$P$29=""</formula>
    </cfRule>
    <cfRule type="expression" dxfId="59" priority="150" stopIfTrue="1">
      <formula>IF(AND(OR($D$29="Yes",$D$29=""),D41=""),1,0)</formula>
    </cfRule>
  </conditionalFormatting>
  <conditionalFormatting sqref="D69:E69 D71:E71 D77:E77 D79:E79 D81:E81 D83:E83">
    <cfRule type="expression" dxfId="58" priority="2" stopIfTrue="1">
      <formula>IF(D69="",TRUE)</formula>
    </cfRule>
    <cfRule type="expression" dxfId="57" priority="1" stopIfTrue="1">
      <formula>AND(OR($D$26="No",$D$26="Unknown",$D$26="Not applicable for this declaration"),OR($D$27="No",$D$27="Unknown",$D$27="Not applicable for this declaration"))</formula>
    </cfRule>
  </conditionalFormatting>
  <conditionalFormatting sqref="D74:E74">
    <cfRule type="expression" dxfId="56" priority="4" stopIfTrue="1">
      <formula>IF(AND(OR($D$26="Yes",$D$26=""),D74=""),1,0)</formula>
    </cfRule>
    <cfRule type="expression" dxfId="55" priority="3" stopIfTrue="1">
      <formula>IF(AND(OR($D$26="No",$D$26="Unknown",$D$26="Not applicable for this declaration",$D$32="No",$D$32="Unknown"),D74=""),1,0)</formula>
    </cfRule>
  </conditionalFormatting>
  <conditionalFormatting sqref="D75:E75">
    <cfRule type="expression" dxfId="54" priority="6" stopIfTrue="1">
      <formula>IF(AND(OR($D$27="Yes",$D$27=""),D75=""),1,0)</formula>
    </cfRule>
    <cfRule type="expression" dxfId="53" priority="5" stopIfTrue="1">
      <formula>IF(AND(OR($D$27="No",$D$27="Unknown",$D$27="Not applicable for this declaration",$D$33="No",$D$33="Unknown"),D75=""),1,0)</formula>
    </cfRule>
  </conditionalFormatting>
  <conditionalFormatting sqref="D9:G9">
    <cfRule type="expression" dxfId="52" priority="137" stopIfTrue="1">
      <formula>IF($D$9="",TRUE)</formula>
    </cfRule>
  </conditionalFormatting>
  <conditionalFormatting sqref="D8:J8">
    <cfRule type="expression" dxfId="51" priority="136" stopIfTrue="1">
      <formula>IF($D$8="",TRUE)</formula>
    </cfRule>
  </conditionalFormatting>
  <conditionalFormatting sqref="D10:J10">
    <cfRule type="expression" dxfId="50" priority="41" stopIfTrue="1">
      <formula>IF($D$9=$Q$9,TRUE)</formula>
    </cfRule>
    <cfRule type="expression" dxfId="49" priority="151" stopIfTrue="1">
      <formula>IF(AND($D$10="",$D$9=$R$9),TRUE)</formula>
    </cfRule>
  </conditionalFormatting>
  <conditionalFormatting sqref="D15:J15">
    <cfRule type="expression" dxfId="48" priority="138" stopIfTrue="1">
      <formula>IF($D$15="",TRUE)</formula>
    </cfRule>
  </conditionalFormatting>
  <conditionalFormatting sqref="D16:J16">
    <cfRule type="expression" dxfId="47" priority="139" stopIfTrue="1">
      <formula>IF($D$16="",TRUE)</formula>
    </cfRule>
  </conditionalFormatting>
  <conditionalFormatting sqref="D17:J17">
    <cfRule type="expression" dxfId="46" priority="140" stopIfTrue="1">
      <formula>IF($D$17="",TRUE)</formula>
    </cfRule>
  </conditionalFormatting>
  <conditionalFormatting sqref="D18:J18">
    <cfRule type="expression" dxfId="45" priority="141" stopIfTrue="1">
      <formula>IF($D$18="",TRUE)</formula>
    </cfRule>
  </conditionalFormatting>
  <conditionalFormatting sqref="D20:J20">
    <cfRule type="expression" dxfId="44" priority="20" stopIfTrue="1">
      <formula>IF($D$20="",TRUE)</formula>
    </cfRule>
  </conditionalFormatting>
  <conditionalFormatting sqref="G71:J71">
    <cfRule type="expression" dxfId="43" priority="14">
      <formula>IF(AND($D$71="Yes",$G$71=""),TRUE)</formula>
    </cfRule>
  </conditionalFormatting>
  <conditionalFormatting sqref="G79:J79">
    <cfRule type="expression" dxfId="42" priority="32" stopIfTrue="1">
      <formula>IF(AND($D$79="Yes, using other format (describe)",$G$79=""),TRUE)</formula>
    </cfRule>
  </conditionalFormatting>
  <conditionalFormatting sqref="G81:J81">
    <cfRule type="expression" dxfId="41" priority="13">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G71" r:id="rId1" xr:uid="{D75BAE93-4539-42C6-B982-5DB2F943B923}"/>
    <hyperlink ref="D16" r:id="rId2" xr:uid="{91852368-C390-4D14-9756-021B08474CC5}"/>
    <hyperlink ref="D20" r:id="rId3" xr:uid="{A291285E-9399-4E14-92FF-A648BCD2D082}"/>
  </hyperlinks>
  <pageMargins left="0.70866141732283505" right="0.70866141732283505" top="0.74803149606299202" bottom="0.74803149606299202" header="0.31496062992126" footer="0.31496062992126"/>
  <pageSetup scale="41" fitToHeight="0" orientation="portrait" r:id="rId4"/>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baseColWidth="10" defaultColWidth="8.84375" defaultRowHeight="13.5"/>
  <cols>
    <col min="1" max="1" width="13.69140625" style="171" customWidth="1"/>
    <col min="2" max="2" width="13.3046875" style="97" customWidth="1"/>
    <col min="3" max="3" width="40.4609375" style="97" customWidth="1"/>
    <col min="4" max="4" width="30.69140625" style="97" customWidth="1"/>
    <col min="5" max="5" width="20.84375" style="97" customWidth="1"/>
    <col min="6" max="7" width="13.84375" style="97" customWidth="1"/>
    <col min="8" max="8" width="25.07421875" style="97" customWidth="1"/>
    <col min="9" max="9" width="24.07421875" style="97" customWidth="1"/>
    <col min="10" max="10" width="18.3046875" style="97" customWidth="1"/>
    <col min="11" max="11" width="27.3046875" style="97" customWidth="1"/>
    <col min="12" max="12" width="20.69140625" style="97" customWidth="1"/>
    <col min="13" max="13" width="35.07421875" style="97" customWidth="1"/>
    <col min="14" max="14" width="42.07421875" style="97" customWidth="1"/>
    <col min="15" max="15" width="32.07421875" style="97" customWidth="1"/>
    <col min="16" max="16" width="22.84375" style="97" customWidth="1"/>
    <col min="17" max="17" width="43.4609375" style="97" customWidth="1"/>
    <col min="18" max="18" width="35.84375" style="97" hidden="1" customWidth="1"/>
    <col min="19" max="20" width="17.84375" style="97" hidden="1" customWidth="1"/>
    <col min="21" max="21" width="8.84375" style="97" hidden="1" customWidth="1"/>
    <col min="22" max="22" width="6.07421875" style="97" hidden="1" customWidth="1"/>
    <col min="23" max="23" width="8.69140625" style="97" hidden="1" customWidth="1"/>
    <col min="24" max="24" width="8.84375" style="97" hidden="1" customWidth="1"/>
    <col min="25" max="27" width="4.3046875" style="97" hidden="1" customWidth="1"/>
    <col min="28" max="28" width="7.84375" style="97" hidden="1" customWidth="1"/>
    <col min="29" max="33" width="4.3046875" style="97" hidden="1" customWidth="1"/>
    <col min="34" max="34" width="14.4609375" style="97" hidden="1" customWidth="1"/>
    <col min="35" max="39" width="8.84375" style="97" customWidth="1"/>
    <col min="40" max="16384" width="8.84375" style="97"/>
  </cols>
  <sheetData>
    <row r="1" spans="1:34" s="17" customFormat="1" ht="14"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TO BEGIN:</v>
      </c>
      <c r="C2" s="143"/>
      <c r="D2" s="143"/>
      <c r="E2" s="143"/>
      <c r="F2" s="162"/>
      <c r="G2" s="162"/>
      <c r="H2" s="162"/>
      <c r="I2" s="305"/>
      <c r="J2" s="386" t="s">
        <v>43</v>
      </c>
      <c r="K2" s="387"/>
      <c r="L2" s="387"/>
      <c r="M2" s="387"/>
      <c r="N2" s="387"/>
      <c r="O2" s="387"/>
      <c r="P2" s="163"/>
      <c r="Q2" s="164"/>
      <c r="R2" s="165"/>
      <c r="S2" s="165"/>
      <c r="T2" s="165"/>
      <c r="AH2" s="131" t="s">
        <v>26</v>
      </c>
    </row>
    <row r="3" spans="1:34" s="17" customFormat="1" ht="240.65" customHeight="1">
      <c r="A3" s="204"/>
      <c r="B3" s="388"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8"/>
      <c r="D3" s="388"/>
      <c r="E3" s="388"/>
      <c r="F3" s="166"/>
      <c r="G3" s="389" t="str">
        <f ca="1">OFFSET(L!$C$1,MATCH("General"&amp;"Cpy",L!$A:$A,0)-1,SL,,)</f>
        <v>© 2023 Responsible Minerals Initiative. All rights reserved.</v>
      </c>
      <c r="H3" s="389"/>
      <c r="I3" s="390"/>
      <c r="J3" s="117"/>
      <c r="K3" s="118"/>
      <c r="M3" s="167"/>
      <c r="N3" s="167"/>
      <c r="O3" s="91"/>
      <c r="P3" s="91"/>
      <c r="Q3" s="192" t="s">
        <v>12818</v>
      </c>
      <c r="R3" s="129"/>
      <c r="S3" s="129"/>
      <c r="T3" s="129"/>
      <c r="W3" s="140"/>
      <c r="X3" s="140"/>
      <c r="Y3" s="140"/>
      <c r="Z3" s="140"/>
      <c r="AA3" s="17" t="s">
        <v>44</v>
      </c>
      <c r="AB3" s="17" t="s">
        <v>45</v>
      </c>
      <c r="AH3" s="131" t="s">
        <v>23</v>
      </c>
    </row>
    <row r="4" spans="1:34" s="141" customFormat="1" ht="68.150000000000006"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20">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IF(B5="","",IF(ISERROR(MATCH($J5,SorP!$B$1:$B$5661,0)),"",INDIRECT("'SorP'!$A$"&amp;MATCH($J5,SorP!$B$1:$B$5661,0))))</f>
        <v/>
      </c>
      <c r="U5" s="169"/>
      <c r="V5" s="170" t="e">
        <f>IF(C5="",NA(),MATCH($B5&amp;$C5,'Smelter Look-up'!$J:$J,0))</f>
        <v>#N/A</v>
      </c>
      <c r="X5" s="171">
        <f t="shared" ref="X5:X62" ca="1" si="1">IF(AND(C5="Smelter not listed",OR(LEN(D5)=0,LEN(E5)=0)),1,0)</f>
        <v>0</v>
      </c>
      <c r="AB5" s="171" t="str">
        <f t="shared" ref="AB5:AB62" si="2">B5&amp;C5</f>
        <v/>
      </c>
    </row>
    <row r="6" spans="1:34" s="171" customFormat="1" ht="20">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IF(B6="","",IF(ISERROR(MATCH($J6,SorP!$B$1:$B$5661,0)),"",INDIRECT("'SorP'!$A$"&amp;MATCH($J6,SorP!$B$1:$B$5661,0))))</f>
        <v/>
      </c>
      <c r="U6" s="169"/>
      <c r="V6" s="170" t="e">
        <f>IF(C6="",NA(),MATCH($B6&amp;$C6,'Smelter Look-up'!$J:$J,0))</f>
        <v>#N/A</v>
      </c>
      <c r="X6" s="171">
        <f t="shared" ca="1" si="1"/>
        <v>0</v>
      </c>
      <c r="AB6" s="171" t="str">
        <f t="shared" si="2"/>
        <v/>
      </c>
    </row>
    <row r="7" spans="1:34" s="171" customFormat="1" ht="20">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IF(B7="","",IF(ISERROR(MATCH($J7,SorP!$B$1:$B$5661,0)),"",INDIRECT("'SorP'!$A$"&amp;MATCH($J7,SorP!$B$1:$B$5661,0))))</f>
        <v/>
      </c>
      <c r="U7" s="169"/>
      <c r="V7" s="170" t="e">
        <f>IF(C7="",NA(),MATCH($B7&amp;$C7,'Smelter Look-up'!$J:$J,0))</f>
        <v>#N/A</v>
      </c>
      <c r="X7" s="171">
        <f t="shared" ca="1" si="1"/>
        <v>0</v>
      </c>
      <c r="AB7" s="171" t="str">
        <f t="shared" si="2"/>
        <v/>
      </c>
    </row>
    <row r="8" spans="1:34" s="171" customFormat="1" ht="20">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IF(B8="","",IF(ISERROR(MATCH($J8,SorP!$B$1:$B$5661,0)),"",INDIRECT("'SorP'!$A$"&amp;MATCH($J8,SorP!$B$1:$B$5661,0))))</f>
        <v/>
      </c>
      <c r="U8" s="169"/>
      <c r="V8" s="170" t="e">
        <f>IF(C8="",NA(),MATCH($B8&amp;$C8,'Smelter Look-up'!$J:$J,0))</f>
        <v>#N/A</v>
      </c>
      <c r="X8" s="171">
        <f t="shared" ca="1" si="1"/>
        <v>0</v>
      </c>
      <c r="AB8" s="171" t="str">
        <f t="shared" si="2"/>
        <v/>
      </c>
    </row>
    <row r="9" spans="1:34" s="171" customFormat="1" ht="20">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IF(B9="","",IF(ISERROR(MATCH($J9,SorP!$B$1:$B$5661,0)),"",INDIRECT("'SorP'!$A$"&amp;MATCH($J9,SorP!$B$1:$B$5661,0))))</f>
        <v/>
      </c>
      <c r="U9" s="169"/>
      <c r="V9" s="170" t="e">
        <f>IF(C9="",NA(),MATCH($B9&amp;$C9,'Smelter Look-up'!$J:$J,0))</f>
        <v>#N/A</v>
      </c>
      <c r="X9" s="171">
        <f t="shared" ca="1" si="1"/>
        <v>0</v>
      </c>
      <c r="AB9" s="171" t="str">
        <f t="shared" si="2"/>
        <v/>
      </c>
    </row>
    <row r="10" spans="1:34" s="171" customFormat="1" ht="20">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IF(B10="","",IF(ISERROR(MATCH($J10,SorP!$B$1:$B$5661,0)),"",INDIRECT("'SorP'!$A$"&amp;MATCH($J10,SorP!$B$1:$B$5661,0))))</f>
        <v/>
      </c>
      <c r="U10" s="169"/>
      <c r="V10" s="170" t="e">
        <f>IF(C10="",NA(),MATCH($B10&amp;$C10,'Smelter Look-up'!$J:$J,0))</f>
        <v>#N/A</v>
      </c>
      <c r="X10" s="171">
        <f t="shared" ca="1" si="1"/>
        <v>0</v>
      </c>
      <c r="AB10" s="171" t="str">
        <f t="shared" si="2"/>
        <v/>
      </c>
    </row>
    <row r="11" spans="1:34" s="171" customFormat="1" ht="20">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IF(B11="","",IF(ISERROR(MATCH($J11,SorP!$B$1:$B$5661,0)),"",INDIRECT("'SorP'!$A$"&amp;MATCH($J11,SorP!$B$1:$B$5661,0))))</f>
        <v/>
      </c>
      <c r="U11" s="169"/>
      <c r="V11" s="170" t="e">
        <f>IF(C11="",NA(),MATCH($B11&amp;$C11,'Smelter Look-up'!$J:$J,0))</f>
        <v>#N/A</v>
      </c>
      <c r="X11" s="171">
        <f t="shared" ca="1" si="1"/>
        <v>0</v>
      </c>
      <c r="AB11" s="171" t="str">
        <f t="shared" si="2"/>
        <v/>
      </c>
    </row>
    <row r="12" spans="1:34" s="171" customFormat="1" ht="20">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IF(B12="","",IF(ISERROR(MATCH($J12,SorP!$B$1:$B$5661,0)),"",INDIRECT("'SorP'!$A$"&amp;MATCH($J12,SorP!$B$1:$B$5661,0))))</f>
        <v/>
      </c>
      <c r="U12" s="169"/>
      <c r="V12" s="170" t="e">
        <f>IF(C12="",NA(),MATCH($B12&amp;$C12,'Smelter Look-up'!$J:$J,0))</f>
        <v>#N/A</v>
      </c>
      <c r="X12" s="171">
        <f t="shared" ca="1" si="1"/>
        <v>0</v>
      </c>
      <c r="AB12" s="171" t="str">
        <f t="shared" si="2"/>
        <v/>
      </c>
    </row>
    <row r="13" spans="1:34" s="171" customFormat="1" ht="20">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IF(B13="","",IF(ISERROR(MATCH($J13,SorP!$B$1:$B$5661,0)),"",INDIRECT("'SorP'!$A$"&amp;MATCH($J13,SorP!$B$1:$B$5661,0))))</f>
        <v/>
      </c>
      <c r="U13" s="169"/>
      <c r="V13" s="170" t="e">
        <f>IF(C13="",NA(),MATCH($B13&amp;$C13,'Smelter Look-up'!$J:$J,0))</f>
        <v>#N/A</v>
      </c>
      <c r="X13" s="171">
        <f t="shared" ca="1" si="1"/>
        <v>0</v>
      </c>
      <c r="AB13" s="171" t="str">
        <f t="shared" si="2"/>
        <v/>
      </c>
    </row>
    <row r="14" spans="1:34" s="171" customFormat="1" ht="20">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IF(B14="","",IF(ISERROR(MATCH($J14,SorP!$B$1:$B$5661,0)),"",INDIRECT("'SorP'!$A$"&amp;MATCH($J14,SorP!$B$1:$B$5661,0))))</f>
        <v/>
      </c>
      <c r="U14" s="169"/>
      <c r="V14" s="170" t="e">
        <f>IF(C14="",NA(),MATCH($B14&amp;$C14,'Smelter Look-up'!$J:$J,0))</f>
        <v>#N/A</v>
      </c>
      <c r="X14" s="171">
        <f t="shared" ca="1" si="1"/>
        <v>0</v>
      </c>
      <c r="AB14" s="171" t="str">
        <f t="shared" si="2"/>
        <v/>
      </c>
    </row>
    <row r="15" spans="1:34" s="171" customFormat="1" ht="20">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IF(B15="","",IF(ISERROR(MATCH($J15,SorP!$B$1:$B$5661,0)),"",INDIRECT("'SorP'!$A$"&amp;MATCH($J15,SorP!$B$1:$B$5661,0))))</f>
        <v/>
      </c>
      <c r="U15" s="169"/>
      <c r="V15" s="170" t="e">
        <f>IF(C15="",NA(),MATCH($B15&amp;$C15,'Smelter Look-up'!$J:$J,0))</f>
        <v>#N/A</v>
      </c>
      <c r="X15" s="171">
        <f t="shared" ca="1" si="1"/>
        <v>0</v>
      </c>
      <c r="AB15" s="171" t="str">
        <f t="shared" si="2"/>
        <v/>
      </c>
    </row>
    <row r="16" spans="1:34" s="171" customFormat="1" ht="20">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IF(B16="","",IF(ISERROR(MATCH($J16,SorP!$B$1:$B$5661,0)),"",INDIRECT("'SorP'!$A$"&amp;MATCH($J16,SorP!$B$1:$B$5661,0))))</f>
        <v/>
      </c>
      <c r="U16" s="169"/>
      <c r="V16" s="170" t="e">
        <f>IF(C16="",NA(),MATCH($B16&amp;$C16,'Smelter Look-up'!$J:$J,0))</f>
        <v>#N/A</v>
      </c>
      <c r="X16" s="171">
        <f t="shared" ca="1" si="1"/>
        <v>0</v>
      </c>
      <c r="AB16" s="171" t="str">
        <f t="shared" si="2"/>
        <v/>
      </c>
    </row>
    <row r="17" spans="1:28" s="171" customFormat="1" ht="20">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IF(B17="","",IF(ISERROR(MATCH($J17,SorP!$B$1:$B$5661,0)),"",INDIRECT("'SorP'!$A$"&amp;MATCH($J17,SorP!$B$1:$B$5661,0))))</f>
        <v/>
      </c>
      <c r="U17" s="169"/>
      <c r="V17" s="170" t="e">
        <f>IF(C17="",NA(),MATCH($B17&amp;$C17,'Smelter Look-up'!$J:$J,0))</f>
        <v>#N/A</v>
      </c>
      <c r="X17" s="171">
        <f t="shared" ca="1" si="1"/>
        <v>0</v>
      </c>
      <c r="AB17" s="171" t="str">
        <f t="shared" si="2"/>
        <v/>
      </c>
    </row>
    <row r="18" spans="1:28" s="171" customFormat="1" ht="20">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IF(B18="","",IF(ISERROR(MATCH($J18,SorP!$B$1:$B$5661,0)),"",INDIRECT("'SorP'!$A$"&amp;MATCH($J18,SorP!$B$1:$B$5661,0))))</f>
        <v/>
      </c>
      <c r="U18" s="169"/>
      <c r="V18" s="170" t="e">
        <f>IF(C18="",NA(),MATCH($B18&amp;$C18,'Smelter Look-up'!$J:$J,0))</f>
        <v>#N/A</v>
      </c>
      <c r="X18" s="171">
        <f t="shared" ca="1" si="1"/>
        <v>0</v>
      </c>
      <c r="AB18" s="171" t="str">
        <f t="shared" si="2"/>
        <v/>
      </c>
    </row>
    <row r="19" spans="1:28" s="171" customFormat="1" ht="20">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IF(B19="","",IF(ISERROR(MATCH($J19,SorP!$B$1:$B$5661,0)),"",INDIRECT("'SorP'!$A$"&amp;MATCH($J19,SorP!$B$1:$B$5661,0))))</f>
        <v/>
      </c>
      <c r="U19" s="169"/>
      <c r="V19" s="170" t="e">
        <f>IF(C19="",NA(),MATCH($B19&amp;$C19,'Smelter Look-up'!$J:$J,0))</f>
        <v>#N/A</v>
      </c>
      <c r="X19" s="171">
        <f t="shared" ca="1" si="1"/>
        <v>0</v>
      </c>
      <c r="AB19" s="171" t="str">
        <f t="shared" si="2"/>
        <v/>
      </c>
    </row>
    <row r="20" spans="1:28" s="171" customFormat="1" ht="20">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IF(B20="","",IF(ISERROR(MATCH($J20,SorP!$B$1:$B$5661,0)),"",INDIRECT("'SorP'!$A$"&amp;MATCH($J20,SorP!$B$1:$B$5661,0))))</f>
        <v/>
      </c>
      <c r="U20" s="169"/>
      <c r="V20" s="170" t="e">
        <f>IF(C20="",NA(),MATCH($B20&amp;$C20,'Smelter Look-up'!$J:$J,0))</f>
        <v>#N/A</v>
      </c>
      <c r="X20" s="171">
        <f t="shared" ca="1" si="1"/>
        <v>0</v>
      </c>
      <c r="AB20" s="171" t="str">
        <f t="shared" si="2"/>
        <v/>
      </c>
    </row>
    <row r="21" spans="1:28" s="171" customFormat="1" ht="20">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IF(B21="","",IF(ISERROR(MATCH($J21,SorP!$B$1:$B$5661,0)),"",INDIRECT("'SorP'!$A$"&amp;MATCH($J21,SorP!$B$1:$B$5661,0))))</f>
        <v/>
      </c>
      <c r="U21" s="169"/>
      <c r="V21" s="170" t="e">
        <f>IF(C21="",NA(),MATCH($B21&amp;$C21,'Smelter Look-up'!$J:$J,0))</f>
        <v>#N/A</v>
      </c>
      <c r="X21" s="171">
        <f t="shared" ca="1" si="1"/>
        <v>0</v>
      </c>
      <c r="AB21" s="171" t="str">
        <f t="shared" si="2"/>
        <v/>
      </c>
    </row>
    <row r="22" spans="1:28" s="171" customFormat="1" ht="20">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IF(B22="","",IF(ISERROR(MATCH($J22,SorP!$B$1:$B$5661,0)),"",INDIRECT("'SorP'!$A$"&amp;MATCH($J22,SorP!$B$1:$B$5661,0))))</f>
        <v/>
      </c>
      <c r="U22" s="169"/>
      <c r="V22" s="170" t="e">
        <f>IF(C22="",NA(),MATCH($B22&amp;$C22,'Smelter Look-up'!$J:$J,0))</f>
        <v>#N/A</v>
      </c>
      <c r="X22" s="171">
        <f t="shared" ca="1" si="1"/>
        <v>0</v>
      </c>
      <c r="AB22" s="171" t="str">
        <f t="shared" si="2"/>
        <v/>
      </c>
    </row>
    <row r="23" spans="1:28" s="171" customFormat="1" ht="20">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IF(B23="","",IF(ISERROR(MATCH($J23,SorP!$B$1:$B$5661,0)),"",INDIRECT("'SorP'!$A$"&amp;MATCH($J23,SorP!$B$1:$B$5661,0))))</f>
        <v/>
      </c>
      <c r="U23" s="169"/>
      <c r="V23" s="170" t="e">
        <f>IF(C23="",NA(),MATCH($B23&amp;$C23,'Smelter Look-up'!$J:$J,0))</f>
        <v>#N/A</v>
      </c>
      <c r="X23" s="171">
        <f t="shared" ca="1" si="1"/>
        <v>0</v>
      </c>
      <c r="AB23" s="171" t="str">
        <f t="shared" si="2"/>
        <v/>
      </c>
    </row>
    <row r="24" spans="1:28" s="171" customFormat="1" ht="20">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IF(B24="","",IF(ISERROR(MATCH($J24,SorP!$B$1:$B$5661,0)),"",INDIRECT("'SorP'!$A$"&amp;MATCH($J24,SorP!$B$1:$B$5661,0))))</f>
        <v/>
      </c>
      <c r="U24" s="169"/>
      <c r="V24" s="170" t="e">
        <f>IF(C24="",NA(),MATCH($B24&amp;$C24,'Smelter Look-up'!$J:$J,0))</f>
        <v>#N/A</v>
      </c>
      <c r="X24" s="171">
        <f t="shared" ca="1" si="1"/>
        <v>0</v>
      </c>
      <c r="AB24" s="171" t="str">
        <f t="shared" si="2"/>
        <v/>
      </c>
    </row>
    <row r="25" spans="1:28" s="171" customFormat="1" ht="20">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IF(B25="","",IF(ISERROR(MATCH($J25,SorP!$B$1:$B$5661,0)),"",INDIRECT("'SorP'!$A$"&amp;MATCH($J25,SorP!$B$1:$B$5661,0))))</f>
        <v/>
      </c>
      <c r="U25" s="169"/>
      <c r="V25" s="170" t="e">
        <f>IF(C25="",NA(),MATCH($B25&amp;$C25,'Smelter Look-up'!$J:$J,0))</f>
        <v>#N/A</v>
      </c>
      <c r="X25" s="171">
        <f t="shared" ca="1" si="1"/>
        <v>0</v>
      </c>
      <c r="AB25" s="171" t="str">
        <f t="shared" si="2"/>
        <v/>
      </c>
    </row>
    <row r="26" spans="1:28" s="171" customFormat="1" ht="20">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IF(B26="","",IF(ISERROR(MATCH($J26,SorP!$B$1:$B$5661,0)),"",INDIRECT("'SorP'!$A$"&amp;MATCH($J26,SorP!$B$1:$B$5661,0))))</f>
        <v/>
      </c>
      <c r="U26" s="169"/>
      <c r="V26" s="170" t="e">
        <f>IF(C26="",NA(),MATCH($B26&amp;$C26,'Smelter Look-up'!$J:$J,0))</f>
        <v>#N/A</v>
      </c>
      <c r="X26" s="171">
        <f t="shared" ca="1" si="1"/>
        <v>0</v>
      </c>
      <c r="AB26" s="171" t="str">
        <f t="shared" si="2"/>
        <v/>
      </c>
    </row>
    <row r="27" spans="1:28" s="171" customFormat="1" ht="20">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IF(B27="","",IF(ISERROR(MATCH($J27,SorP!$B$1:$B$5661,0)),"",INDIRECT("'SorP'!$A$"&amp;MATCH($J27,SorP!$B$1:$B$5661,0))))</f>
        <v/>
      </c>
      <c r="U27" s="169"/>
      <c r="V27" s="170" t="e">
        <f>IF(C27="",NA(),MATCH($B27&amp;$C27,'Smelter Look-up'!$J:$J,0))</f>
        <v>#N/A</v>
      </c>
      <c r="X27" s="171">
        <f t="shared" ca="1" si="1"/>
        <v>0</v>
      </c>
      <c r="AB27" s="171" t="str">
        <f t="shared" si="2"/>
        <v/>
      </c>
    </row>
    <row r="28" spans="1:28" s="171" customFormat="1" ht="20">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IF(B28="","",IF(ISERROR(MATCH($J28,SorP!$B$1:$B$5661,0)),"",INDIRECT("'SorP'!$A$"&amp;MATCH($J28,SorP!$B$1:$B$5661,0))))</f>
        <v/>
      </c>
      <c r="U28" s="169"/>
      <c r="V28" s="170" t="e">
        <f>IF(C28="",NA(),MATCH($B28&amp;$C28,'Smelter Look-up'!$J:$J,0))</f>
        <v>#N/A</v>
      </c>
      <c r="X28" s="171">
        <f t="shared" ca="1" si="1"/>
        <v>0</v>
      </c>
      <c r="AB28" s="171" t="str">
        <f t="shared" si="2"/>
        <v/>
      </c>
    </row>
    <row r="29" spans="1:28" s="171" customFormat="1" ht="20">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IF(B29="","",IF(ISERROR(MATCH($J29,SorP!$B$1:$B$5661,0)),"",INDIRECT("'SorP'!$A$"&amp;MATCH($J29,SorP!$B$1:$B$5661,0))))</f>
        <v/>
      </c>
      <c r="U29" s="169"/>
      <c r="V29" s="170" t="e">
        <f>IF(C29="",NA(),MATCH($B29&amp;$C29,'Smelter Look-up'!$J:$J,0))</f>
        <v>#N/A</v>
      </c>
      <c r="X29" s="171">
        <f t="shared" ca="1" si="1"/>
        <v>0</v>
      </c>
      <c r="AB29" s="171" t="str">
        <f t="shared" si="2"/>
        <v/>
      </c>
    </row>
    <row r="30" spans="1:28" s="171" customFormat="1" ht="20">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IF(B30="","",IF(ISERROR(MATCH($J30,SorP!$B$1:$B$5661,0)),"",INDIRECT("'SorP'!$A$"&amp;MATCH($J30,SorP!$B$1:$B$5661,0))))</f>
        <v/>
      </c>
      <c r="U30" s="169"/>
      <c r="V30" s="170" t="e">
        <f>IF(C30="",NA(),MATCH($B30&amp;$C30,'Smelter Look-up'!$J:$J,0))</f>
        <v>#N/A</v>
      </c>
      <c r="X30" s="171">
        <f t="shared" ca="1" si="1"/>
        <v>0</v>
      </c>
      <c r="AB30" s="171" t="str">
        <f t="shared" si="2"/>
        <v/>
      </c>
    </row>
    <row r="31" spans="1:28" s="171" customFormat="1" ht="20">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IF(B31="","",IF(ISERROR(MATCH($J31,SorP!$B$1:$B$5661,0)),"",INDIRECT("'SorP'!$A$"&amp;MATCH($J31,SorP!$B$1:$B$5661,0))))</f>
        <v/>
      </c>
      <c r="U31" s="169"/>
      <c r="V31" s="170" t="e">
        <f>IF(C31="",NA(),MATCH($B31&amp;$C31,'Smelter Look-up'!$J:$J,0))</f>
        <v>#N/A</v>
      </c>
      <c r="X31" s="171">
        <f t="shared" ca="1" si="1"/>
        <v>0</v>
      </c>
      <c r="AB31" s="171" t="str">
        <f t="shared" si="2"/>
        <v/>
      </c>
    </row>
    <row r="32" spans="1:28" s="171" customFormat="1" ht="20">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IF(B32="","",IF(ISERROR(MATCH($J32,SorP!$B$1:$B$5661,0)),"",INDIRECT("'SorP'!$A$"&amp;MATCH($J32,SorP!$B$1:$B$5661,0))))</f>
        <v/>
      </c>
      <c r="U32" s="169"/>
      <c r="V32" s="170" t="e">
        <f>IF(C32="",NA(),MATCH($B32&amp;$C32,'Smelter Look-up'!$J:$J,0))</f>
        <v>#N/A</v>
      </c>
      <c r="X32" s="171">
        <f t="shared" ca="1" si="1"/>
        <v>0</v>
      </c>
      <c r="AB32" s="171" t="str">
        <f t="shared" si="2"/>
        <v/>
      </c>
    </row>
    <row r="33" spans="1:28" s="171" customFormat="1" ht="20">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IF(B33="","",IF(ISERROR(MATCH($J33,SorP!$B$1:$B$5661,0)),"",INDIRECT("'SorP'!$A$"&amp;MATCH($J33,SorP!$B$1:$B$5661,0))))</f>
        <v/>
      </c>
      <c r="U33" s="169"/>
      <c r="V33" s="170" t="e">
        <f>IF(C33="",NA(),MATCH($B33&amp;$C33,'Smelter Look-up'!$J:$J,0))</f>
        <v>#N/A</v>
      </c>
      <c r="X33" s="171">
        <f t="shared" ca="1" si="1"/>
        <v>0</v>
      </c>
      <c r="AB33" s="171" t="str">
        <f t="shared" si="2"/>
        <v/>
      </c>
    </row>
    <row r="34" spans="1:28" s="171" customFormat="1" ht="20">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IF(B34="","",IF(ISERROR(MATCH($J34,SorP!$B$1:$B$5661,0)),"",INDIRECT("'SorP'!$A$"&amp;MATCH($J34,SorP!$B$1:$B$5661,0))))</f>
        <v/>
      </c>
      <c r="U34" s="169"/>
      <c r="V34" s="170" t="e">
        <f>IF(C34="",NA(),MATCH($B34&amp;$C34,'Smelter Look-up'!$J:$J,0))</f>
        <v>#N/A</v>
      </c>
      <c r="X34" s="171">
        <f t="shared" ca="1" si="1"/>
        <v>0</v>
      </c>
      <c r="AB34" s="171" t="str">
        <f t="shared" si="2"/>
        <v/>
      </c>
    </row>
    <row r="35" spans="1:28" s="171" customFormat="1" ht="20">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IF(B35="","",IF(ISERROR(MATCH($J35,SorP!$B$1:$B$5661,0)),"",INDIRECT("'SorP'!$A$"&amp;MATCH($J35,SorP!$B$1:$B$5661,0))))</f>
        <v/>
      </c>
      <c r="U35" s="169"/>
      <c r="V35" s="170" t="e">
        <f>IF(C35="",NA(),MATCH($B35&amp;$C35,'Smelter Look-up'!$J:$J,0))</f>
        <v>#N/A</v>
      </c>
      <c r="X35" s="171">
        <f t="shared" ca="1" si="1"/>
        <v>0</v>
      </c>
      <c r="AB35" s="171" t="str">
        <f t="shared" si="2"/>
        <v/>
      </c>
    </row>
    <row r="36" spans="1:28" s="171" customFormat="1" ht="20">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IF(B36="","",IF(ISERROR(MATCH($J36,SorP!$B$1:$B$5661,0)),"",INDIRECT("'SorP'!$A$"&amp;MATCH($J36,SorP!$B$1:$B$5661,0))))</f>
        <v/>
      </c>
      <c r="U36" s="169"/>
      <c r="V36" s="170" t="e">
        <f>IF(C36="",NA(),MATCH($B36&amp;$C36,'Smelter Look-up'!$J:$J,0))</f>
        <v>#N/A</v>
      </c>
      <c r="X36" s="171">
        <f t="shared" ca="1" si="1"/>
        <v>0</v>
      </c>
      <c r="AB36" s="171" t="str">
        <f t="shared" si="2"/>
        <v/>
      </c>
    </row>
    <row r="37" spans="1:28" s="171" customFormat="1" ht="20">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IF(B37="","",IF(ISERROR(MATCH($J37,SorP!$B$1:$B$5661,0)),"",INDIRECT("'SorP'!$A$"&amp;MATCH($J37,SorP!$B$1:$B$5661,0))))</f>
        <v/>
      </c>
      <c r="U37" s="169"/>
      <c r="V37" s="170" t="e">
        <f>IF(C37="",NA(),MATCH($B37&amp;$C37,'Smelter Look-up'!$J:$J,0))</f>
        <v>#N/A</v>
      </c>
      <c r="X37" s="171">
        <f t="shared" ca="1" si="1"/>
        <v>0</v>
      </c>
      <c r="AB37" s="171" t="str">
        <f t="shared" si="2"/>
        <v/>
      </c>
    </row>
    <row r="38" spans="1:28" s="171" customFormat="1" ht="20">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IF(B38="","",IF(ISERROR(MATCH($J38,SorP!$B$1:$B$5661,0)),"",INDIRECT("'SorP'!$A$"&amp;MATCH($J38,SorP!$B$1:$B$5661,0))))</f>
        <v/>
      </c>
      <c r="U38" s="169"/>
      <c r="V38" s="170" t="e">
        <f>IF(C38="",NA(),MATCH($B38&amp;$C38,'Smelter Look-up'!$J:$J,0))</f>
        <v>#N/A</v>
      </c>
      <c r="X38" s="171">
        <f t="shared" ca="1" si="1"/>
        <v>0</v>
      </c>
      <c r="AB38" s="171" t="str">
        <f t="shared" si="2"/>
        <v/>
      </c>
    </row>
    <row r="39" spans="1:28" s="171" customFormat="1" ht="20">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IF(B39="","",IF(ISERROR(MATCH($J39,SorP!$B$1:$B$5661,0)),"",INDIRECT("'SorP'!$A$"&amp;MATCH($J39,SorP!$B$1:$B$5661,0))))</f>
        <v/>
      </c>
      <c r="U39" s="169"/>
      <c r="V39" s="170" t="e">
        <f>IF(C39="",NA(),MATCH($B39&amp;$C39,'Smelter Look-up'!$J:$J,0))</f>
        <v>#N/A</v>
      </c>
      <c r="X39" s="171">
        <f t="shared" ca="1" si="1"/>
        <v>0</v>
      </c>
      <c r="AB39" s="171" t="str">
        <f t="shared" si="2"/>
        <v/>
      </c>
    </row>
    <row r="40" spans="1:28" s="171" customFormat="1" ht="20">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IF(B40="","",IF(ISERROR(MATCH($J40,SorP!$B$1:$B$5661,0)),"",INDIRECT("'SorP'!$A$"&amp;MATCH($J40,SorP!$B$1:$B$5661,0))))</f>
        <v/>
      </c>
      <c r="U40" s="169"/>
      <c r="V40" s="170" t="e">
        <f>IF(C40="",NA(),MATCH($B40&amp;$C40,'Smelter Look-up'!$J:$J,0))</f>
        <v>#N/A</v>
      </c>
      <c r="X40" s="171">
        <f t="shared" ca="1" si="1"/>
        <v>0</v>
      </c>
      <c r="AB40" s="171" t="str">
        <f t="shared" si="2"/>
        <v/>
      </c>
    </row>
    <row r="41" spans="1:28" s="171" customFormat="1" ht="20">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IF(B41="","",IF(ISERROR(MATCH($J41,SorP!$B$1:$B$5661,0)),"",INDIRECT("'SorP'!$A$"&amp;MATCH($J41,SorP!$B$1:$B$5661,0))))</f>
        <v/>
      </c>
      <c r="U41" s="169"/>
      <c r="V41" s="170" t="e">
        <f>IF(C41="",NA(),MATCH($B41&amp;$C41,'Smelter Look-up'!$J:$J,0))</f>
        <v>#N/A</v>
      </c>
      <c r="X41" s="171">
        <f t="shared" ca="1" si="1"/>
        <v>0</v>
      </c>
      <c r="AB41" s="171" t="str">
        <f t="shared" si="2"/>
        <v/>
      </c>
    </row>
    <row r="42" spans="1:28" s="171" customFormat="1" ht="20">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IF(B42="","",IF(ISERROR(MATCH($J42,SorP!$B$1:$B$5661,0)),"",INDIRECT("'SorP'!$A$"&amp;MATCH($J42,SorP!$B$1:$B$5661,0))))</f>
        <v/>
      </c>
      <c r="U42" s="169"/>
      <c r="V42" s="170" t="e">
        <f>IF(C42="",NA(),MATCH($B42&amp;$C42,'Smelter Look-up'!$J:$J,0))</f>
        <v>#N/A</v>
      </c>
      <c r="X42" s="171">
        <f t="shared" ca="1" si="1"/>
        <v>0</v>
      </c>
      <c r="AB42" s="171" t="str">
        <f t="shared" si="2"/>
        <v/>
      </c>
    </row>
    <row r="43" spans="1:28" s="171" customFormat="1" ht="20">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IF(B43="","",IF(ISERROR(MATCH($J43,SorP!$B$1:$B$5661,0)),"",INDIRECT("'SorP'!$A$"&amp;MATCH($J43,SorP!$B$1:$B$5661,0))))</f>
        <v/>
      </c>
      <c r="U43" s="169"/>
      <c r="V43" s="170" t="e">
        <f>IF(C43="",NA(),MATCH($B43&amp;$C43,'Smelter Look-up'!$J:$J,0))</f>
        <v>#N/A</v>
      </c>
      <c r="X43" s="171">
        <f t="shared" ca="1" si="1"/>
        <v>0</v>
      </c>
      <c r="AB43" s="171" t="str">
        <f t="shared" si="2"/>
        <v/>
      </c>
    </row>
    <row r="44" spans="1:28" s="171" customFormat="1" ht="20">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IF(B44="","",IF(ISERROR(MATCH($J44,SorP!$B$1:$B$5661,0)),"",INDIRECT("'SorP'!$A$"&amp;MATCH($J44,SorP!$B$1:$B$5661,0))))</f>
        <v/>
      </c>
      <c r="U44" s="169"/>
      <c r="V44" s="170" t="e">
        <f>IF(C44="",NA(),MATCH($B44&amp;$C44,'Smelter Look-up'!$J:$J,0))</f>
        <v>#N/A</v>
      </c>
      <c r="X44" s="171">
        <f t="shared" ca="1" si="1"/>
        <v>0</v>
      </c>
      <c r="AB44" s="171" t="str">
        <f t="shared" si="2"/>
        <v/>
      </c>
    </row>
    <row r="45" spans="1:28" s="171" customFormat="1" ht="20">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IF(B45="","",IF(ISERROR(MATCH($J45,SorP!$B$1:$B$5661,0)),"",INDIRECT("'SorP'!$A$"&amp;MATCH($J45,SorP!$B$1:$B$5661,0))))</f>
        <v/>
      </c>
      <c r="U45" s="169"/>
      <c r="V45" s="170" t="e">
        <f>IF(C45="",NA(),MATCH($B45&amp;$C45,'Smelter Look-up'!$J:$J,0))</f>
        <v>#N/A</v>
      </c>
      <c r="X45" s="171">
        <f t="shared" ca="1" si="1"/>
        <v>0</v>
      </c>
      <c r="AB45" s="171" t="str">
        <f t="shared" si="2"/>
        <v/>
      </c>
    </row>
    <row r="46" spans="1:28" s="171" customFormat="1" ht="20">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IF(B46="","",IF(ISERROR(MATCH($J46,SorP!$B$1:$B$5661,0)),"",INDIRECT("'SorP'!$A$"&amp;MATCH($J46,SorP!$B$1:$B$5661,0))))</f>
        <v/>
      </c>
      <c r="U46" s="169"/>
      <c r="V46" s="170" t="e">
        <f>IF(C46="",NA(),MATCH($B46&amp;$C46,'Smelter Look-up'!$J:$J,0))</f>
        <v>#N/A</v>
      </c>
      <c r="X46" s="171">
        <f t="shared" ca="1" si="1"/>
        <v>0</v>
      </c>
      <c r="AB46" s="171" t="str">
        <f t="shared" si="2"/>
        <v/>
      </c>
    </row>
    <row r="47" spans="1:28" s="171" customFormat="1" ht="20">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IF(B47="","",IF(ISERROR(MATCH($J47,SorP!$B$1:$B$5661,0)),"",INDIRECT("'SorP'!$A$"&amp;MATCH($J47,SorP!$B$1:$B$5661,0))))</f>
        <v/>
      </c>
      <c r="U47" s="169"/>
      <c r="V47" s="170" t="e">
        <f>IF(C47="",NA(),MATCH($B47&amp;$C47,'Smelter Look-up'!$J:$J,0))</f>
        <v>#N/A</v>
      </c>
      <c r="X47" s="171">
        <f t="shared" ca="1" si="1"/>
        <v>0</v>
      </c>
      <c r="AB47" s="171" t="str">
        <f t="shared" si="2"/>
        <v/>
      </c>
    </row>
    <row r="48" spans="1:28" s="171" customFormat="1" ht="20">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IF(B48="","",IF(ISERROR(MATCH($J48,SorP!$B$1:$B$5661,0)),"",INDIRECT("'SorP'!$A$"&amp;MATCH($J48,SorP!$B$1:$B$5661,0))))</f>
        <v/>
      </c>
      <c r="U48" s="169"/>
      <c r="V48" s="170" t="e">
        <f>IF(C48="",NA(),MATCH($B48&amp;$C48,'Smelter Look-up'!$J:$J,0))</f>
        <v>#N/A</v>
      </c>
      <c r="X48" s="171">
        <f t="shared" ca="1" si="1"/>
        <v>0</v>
      </c>
      <c r="AB48" s="171" t="str">
        <f t="shared" si="2"/>
        <v/>
      </c>
    </row>
    <row r="49" spans="1:28" s="171" customFormat="1" ht="20">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IF(B49="","",IF(ISERROR(MATCH($J49,SorP!$B$1:$B$5661,0)),"",INDIRECT("'SorP'!$A$"&amp;MATCH($J49,SorP!$B$1:$B$5661,0))))</f>
        <v/>
      </c>
      <c r="U49" s="169"/>
      <c r="V49" s="170" t="e">
        <f>IF(C49="",NA(),MATCH($B49&amp;$C49,'Smelter Look-up'!$J:$J,0))</f>
        <v>#N/A</v>
      </c>
      <c r="X49" s="171">
        <f t="shared" ca="1" si="1"/>
        <v>0</v>
      </c>
      <c r="AB49" s="171" t="str">
        <f t="shared" si="2"/>
        <v/>
      </c>
    </row>
    <row r="50" spans="1:28" s="171" customFormat="1" ht="20">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IF(B50="","",IF(ISERROR(MATCH($J50,SorP!$B$1:$B$5661,0)),"",INDIRECT("'SorP'!$A$"&amp;MATCH($J50,SorP!$B$1:$B$5661,0))))</f>
        <v/>
      </c>
      <c r="U50" s="169"/>
      <c r="V50" s="170" t="e">
        <f>IF(C50="",NA(),MATCH($B50&amp;$C50,'Smelter Look-up'!$J:$J,0))</f>
        <v>#N/A</v>
      </c>
      <c r="X50" s="171">
        <f t="shared" ca="1" si="1"/>
        <v>0</v>
      </c>
      <c r="AB50" s="171" t="str">
        <f t="shared" si="2"/>
        <v/>
      </c>
    </row>
    <row r="51" spans="1:28" s="171" customFormat="1" ht="20">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IF(B51="","",IF(ISERROR(MATCH($J51,SorP!$B$1:$B$5661,0)),"",INDIRECT("'SorP'!$A$"&amp;MATCH($J51,SorP!$B$1:$B$5661,0))))</f>
        <v/>
      </c>
      <c r="U51" s="169"/>
      <c r="V51" s="170" t="e">
        <f>IF(C51="",NA(),MATCH($B51&amp;$C51,'Smelter Look-up'!$J:$J,0))</f>
        <v>#N/A</v>
      </c>
      <c r="X51" s="171">
        <f t="shared" ca="1" si="1"/>
        <v>0</v>
      </c>
      <c r="AB51" s="171" t="str">
        <f t="shared" si="2"/>
        <v/>
      </c>
    </row>
    <row r="52" spans="1:28" s="171" customFormat="1" ht="20">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IF(B52="","",IF(ISERROR(MATCH($J52,SorP!$B$1:$B$5661,0)),"",INDIRECT("'SorP'!$A$"&amp;MATCH($J52,SorP!$B$1:$B$5661,0))))</f>
        <v/>
      </c>
      <c r="U52" s="169"/>
      <c r="V52" s="170" t="e">
        <f>IF(C52="",NA(),MATCH($B52&amp;$C52,'Smelter Look-up'!$J:$J,0))</f>
        <v>#N/A</v>
      </c>
      <c r="X52" s="171">
        <f t="shared" ca="1" si="1"/>
        <v>0</v>
      </c>
      <c r="AB52" s="171" t="str">
        <f t="shared" si="2"/>
        <v/>
      </c>
    </row>
    <row r="53" spans="1:28" s="171" customFormat="1" ht="20">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IF(B53="","",IF(ISERROR(MATCH($J53,SorP!$B$1:$B$5661,0)),"",INDIRECT("'SorP'!$A$"&amp;MATCH($J53,SorP!$B$1:$B$5661,0))))</f>
        <v/>
      </c>
      <c r="U53" s="169"/>
      <c r="V53" s="170" t="e">
        <f>IF(C53="",NA(),MATCH($B53&amp;$C53,'Smelter Look-up'!$J:$J,0))</f>
        <v>#N/A</v>
      </c>
      <c r="X53" s="171">
        <f t="shared" ca="1" si="1"/>
        <v>0</v>
      </c>
      <c r="AB53" s="171" t="str">
        <f t="shared" si="2"/>
        <v/>
      </c>
    </row>
    <row r="54" spans="1:28" s="171" customFormat="1" ht="20">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IF(B54="","",IF(ISERROR(MATCH($J54,SorP!$B$1:$B$5661,0)),"",INDIRECT("'SorP'!$A$"&amp;MATCH($J54,SorP!$B$1:$B$5661,0))))</f>
        <v/>
      </c>
      <c r="U54" s="169"/>
      <c r="V54" s="170" t="e">
        <f>IF(C54="",NA(),MATCH($B54&amp;$C54,'Smelter Look-up'!$J:$J,0))</f>
        <v>#N/A</v>
      </c>
      <c r="X54" s="171">
        <f t="shared" ca="1" si="1"/>
        <v>0</v>
      </c>
      <c r="AB54" s="171" t="str">
        <f t="shared" si="2"/>
        <v/>
      </c>
    </row>
    <row r="55" spans="1:28" s="171" customFormat="1" ht="20">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IF(B55="","",IF(ISERROR(MATCH($J55,SorP!$B$1:$B$5661,0)),"",INDIRECT("'SorP'!$A$"&amp;MATCH($J55,SorP!$B$1:$B$5661,0))))</f>
        <v/>
      </c>
      <c r="U55" s="169"/>
      <c r="V55" s="170" t="e">
        <f>IF(C55="",NA(),MATCH($B55&amp;$C55,'Smelter Look-up'!$J:$J,0))</f>
        <v>#N/A</v>
      </c>
      <c r="X55" s="171">
        <f t="shared" ca="1" si="1"/>
        <v>0</v>
      </c>
      <c r="AB55" s="171" t="str">
        <f t="shared" si="2"/>
        <v/>
      </c>
    </row>
    <row r="56" spans="1:28" s="171" customFormat="1" ht="20">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IF(B56="","",IF(ISERROR(MATCH($J56,SorP!$B$1:$B$5661,0)),"",INDIRECT("'SorP'!$A$"&amp;MATCH($J56,SorP!$B$1:$B$5661,0))))</f>
        <v/>
      </c>
      <c r="U56" s="169"/>
      <c r="V56" s="170" t="e">
        <f>IF(C56="",NA(),MATCH($B56&amp;$C56,'Smelter Look-up'!$J:$J,0))</f>
        <v>#N/A</v>
      </c>
      <c r="X56" s="171">
        <f t="shared" ca="1" si="1"/>
        <v>0</v>
      </c>
      <c r="AB56" s="171" t="str">
        <f t="shared" si="2"/>
        <v/>
      </c>
    </row>
    <row r="57" spans="1:28" s="171" customFormat="1" ht="20">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IF(B57="","",IF(ISERROR(MATCH($J57,SorP!$B$1:$B$5661,0)),"",INDIRECT("'SorP'!$A$"&amp;MATCH($J57,SorP!$B$1:$B$5661,0))))</f>
        <v/>
      </c>
      <c r="U57" s="169"/>
      <c r="V57" s="170" t="e">
        <f>IF(C57="",NA(),MATCH($B57&amp;$C57,'Smelter Look-up'!$J:$J,0))</f>
        <v>#N/A</v>
      </c>
      <c r="X57" s="171">
        <f t="shared" ca="1" si="1"/>
        <v>0</v>
      </c>
      <c r="AB57" s="171" t="str">
        <f t="shared" si="2"/>
        <v/>
      </c>
    </row>
    <row r="58" spans="1:28" s="171" customFormat="1" ht="20">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IF(B58="","",IF(ISERROR(MATCH($J58,SorP!$B$1:$B$5661,0)),"",INDIRECT("'SorP'!$A$"&amp;MATCH($J58,SorP!$B$1:$B$5661,0))))</f>
        <v/>
      </c>
      <c r="U58" s="169"/>
      <c r="V58" s="170" t="e">
        <f>IF(C58="",NA(),MATCH($B58&amp;$C58,'Smelter Look-up'!$J:$J,0))</f>
        <v>#N/A</v>
      </c>
      <c r="X58" s="171">
        <f t="shared" ca="1" si="1"/>
        <v>0</v>
      </c>
      <c r="AB58" s="171" t="str">
        <f t="shared" si="2"/>
        <v/>
      </c>
    </row>
    <row r="59" spans="1:28" s="171" customFormat="1" ht="20">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IF(B59="","",IF(ISERROR(MATCH($J59,SorP!$B$1:$B$5661,0)),"",INDIRECT("'SorP'!$A$"&amp;MATCH($J59,SorP!$B$1:$B$5661,0))))</f>
        <v/>
      </c>
      <c r="U59" s="169"/>
      <c r="V59" s="170" t="e">
        <f>IF(C59="",NA(),MATCH($B59&amp;$C59,'Smelter Look-up'!$J:$J,0))</f>
        <v>#N/A</v>
      </c>
      <c r="X59" s="171">
        <f t="shared" ca="1" si="1"/>
        <v>0</v>
      </c>
      <c r="AB59" s="171" t="str">
        <f t="shared" si="2"/>
        <v/>
      </c>
    </row>
    <row r="60" spans="1:28" s="171" customFormat="1" ht="20">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IF(B60="","",IF(ISERROR(MATCH($J60,SorP!$B$1:$B$5661,0)),"",INDIRECT("'SorP'!$A$"&amp;MATCH($J60,SorP!$B$1:$B$5661,0))))</f>
        <v/>
      </c>
      <c r="U60" s="169"/>
      <c r="V60" s="170" t="e">
        <f>IF(C60="",NA(),MATCH($B60&amp;$C60,'Smelter Look-up'!$J:$J,0))</f>
        <v>#N/A</v>
      </c>
      <c r="X60" s="171">
        <f t="shared" ca="1" si="1"/>
        <v>0</v>
      </c>
      <c r="AB60" s="171" t="str">
        <f t="shared" si="2"/>
        <v/>
      </c>
    </row>
    <row r="61" spans="1:28" s="171" customFormat="1" ht="20">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IF(B61="","",IF(ISERROR(MATCH($J61,SorP!$B$1:$B$5661,0)),"",INDIRECT("'SorP'!$A$"&amp;MATCH($J61,SorP!$B$1:$B$5661,0))))</f>
        <v/>
      </c>
      <c r="U61" s="169"/>
      <c r="V61" s="170" t="e">
        <f>IF(C61="",NA(),MATCH($B61&amp;$C61,'Smelter Look-up'!$J:$J,0))</f>
        <v>#N/A</v>
      </c>
      <c r="X61" s="171">
        <f t="shared" ca="1" si="1"/>
        <v>0</v>
      </c>
      <c r="AB61" s="171" t="str">
        <f t="shared" si="2"/>
        <v/>
      </c>
    </row>
    <row r="62" spans="1:28" s="171" customFormat="1" ht="20">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IF(B62="","",IF(ISERROR(MATCH($J62,SorP!$B$1:$B$5661,0)),"",INDIRECT("'SorP'!$A$"&amp;MATCH($J62,SorP!$B$1:$B$5661,0))))</f>
        <v/>
      </c>
      <c r="U62" s="169"/>
      <c r="V62" s="170" t="e">
        <f>IF(C62="",NA(),MATCH($B62&amp;$C62,'Smelter Look-up'!$J:$J,0))</f>
        <v>#N/A</v>
      </c>
      <c r="X62" s="171">
        <f t="shared" ca="1" si="1"/>
        <v>0</v>
      </c>
      <c r="AB62" s="171" t="str">
        <f t="shared" si="2"/>
        <v/>
      </c>
    </row>
    <row r="63" spans="1:28" s="171" customFormat="1" ht="20">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IF(B63="","",IF(ISERROR(MATCH($J63,SorP!$B$1:$B$5661,0)),"",INDIRECT("'SorP'!$A$"&amp;MATCH($J63,SorP!$B$1:$B$5661,0))))</f>
        <v/>
      </c>
      <c r="U63" s="169"/>
      <c r="V63" s="170" t="e">
        <f>IF(C63="",NA(),MATCH($B63&amp;$C63,'Smelter Look-up'!$J:$J,0))</f>
        <v>#N/A</v>
      </c>
      <c r="X63" s="171">
        <f t="shared" ref="X63:X126" ca="1" si="3">IF(AND(C63="Smelter not listed",OR(LEN(D63)=0,LEN(E63)=0)),1,0)</f>
        <v>0</v>
      </c>
      <c r="AB63" s="171" t="str">
        <f t="shared" ref="AB63:AB126" si="4">B63&amp;C63</f>
        <v/>
      </c>
    </row>
    <row r="64" spans="1:28" s="171" customFormat="1" ht="20">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IF(B64="","",IF(ISERROR(MATCH($J64,SorP!$B$1:$B$5661,0)),"",INDIRECT("'SorP'!$A$"&amp;MATCH($J64,SorP!$B$1:$B$5661,0))))</f>
        <v/>
      </c>
      <c r="U64" s="169"/>
      <c r="V64" s="170" t="e">
        <f>IF(C64="",NA(),MATCH($B64&amp;$C64,'Smelter Look-up'!$J:$J,0))</f>
        <v>#N/A</v>
      </c>
      <c r="X64" s="171">
        <f t="shared" ca="1" si="3"/>
        <v>0</v>
      </c>
      <c r="AB64" s="171" t="str">
        <f t="shared" si="4"/>
        <v/>
      </c>
    </row>
    <row r="65" spans="1:28" s="171" customFormat="1" ht="20">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IF(B65="","",IF(ISERROR(MATCH($J65,SorP!$B$1:$B$5661,0)),"",INDIRECT("'SorP'!$A$"&amp;MATCH($J65,SorP!$B$1:$B$5661,0))))</f>
        <v/>
      </c>
      <c r="U65" s="169"/>
      <c r="V65" s="170" t="e">
        <f>IF(C65="",NA(),MATCH($B65&amp;$C65,'Smelter Look-up'!$J:$J,0))</f>
        <v>#N/A</v>
      </c>
      <c r="X65" s="171">
        <f t="shared" ca="1" si="3"/>
        <v>0</v>
      </c>
      <c r="AB65" s="171" t="str">
        <f t="shared" si="4"/>
        <v/>
      </c>
    </row>
    <row r="66" spans="1:28" s="171" customFormat="1" ht="20">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IF(B66="","",IF(ISERROR(MATCH($J66,SorP!$B$1:$B$5661,0)),"",INDIRECT("'SorP'!$A$"&amp;MATCH($J66,SorP!$B$1:$B$5661,0))))</f>
        <v/>
      </c>
      <c r="U66" s="169"/>
      <c r="V66" s="170" t="e">
        <f>IF(C66="",NA(),MATCH($B66&amp;$C66,'Smelter Look-up'!$J:$J,0))</f>
        <v>#N/A</v>
      </c>
      <c r="X66" s="171">
        <f t="shared" ca="1" si="3"/>
        <v>0</v>
      </c>
      <c r="AB66" s="171" t="str">
        <f t="shared" si="4"/>
        <v/>
      </c>
    </row>
    <row r="67" spans="1:28" s="171" customFormat="1" ht="20">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IF(B67="","",IF(ISERROR(MATCH($J67,SorP!$B$1:$B$5661,0)),"",INDIRECT("'SorP'!$A$"&amp;MATCH($J67,SorP!$B$1:$B$5661,0))))</f>
        <v/>
      </c>
      <c r="U67" s="169"/>
      <c r="V67" s="170" t="e">
        <f>IF(C67="",NA(),MATCH($B67&amp;$C67,'Smelter Look-up'!$J:$J,0))</f>
        <v>#N/A</v>
      </c>
      <c r="X67" s="171">
        <f t="shared" ca="1" si="3"/>
        <v>0</v>
      </c>
      <c r="AB67" s="171" t="str">
        <f t="shared" si="4"/>
        <v/>
      </c>
    </row>
    <row r="68" spans="1:28" s="171" customFormat="1" ht="20">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IF(B68="","",IF(ISERROR(MATCH($J68,SorP!$B$1:$B$5661,0)),"",INDIRECT("'SorP'!$A$"&amp;MATCH($J68,SorP!$B$1:$B$5661,0))))</f>
        <v/>
      </c>
      <c r="U68" s="169"/>
      <c r="V68" s="170" t="e">
        <f>IF(C68="",NA(),MATCH($B68&amp;$C68,'Smelter Look-up'!$J:$J,0))</f>
        <v>#N/A</v>
      </c>
      <c r="X68" s="171">
        <f t="shared" ca="1" si="3"/>
        <v>0</v>
      </c>
      <c r="AB68" s="171" t="str">
        <f t="shared" si="4"/>
        <v/>
      </c>
    </row>
    <row r="69" spans="1:28" s="171" customFormat="1" ht="20">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IF(B69="","",IF(ISERROR(MATCH($J69,SorP!$B$1:$B$5661,0)),"",INDIRECT("'SorP'!$A$"&amp;MATCH($J69,SorP!$B$1:$B$5661,0))))</f>
        <v/>
      </c>
      <c r="U69" s="169"/>
      <c r="V69" s="170" t="e">
        <f>IF(C69="",NA(),MATCH($B69&amp;$C69,'Smelter Look-up'!$J:$J,0))</f>
        <v>#N/A</v>
      </c>
      <c r="X69" s="171">
        <f t="shared" ca="1" si="3"/>
        <v>0</v>
      </c>
      <c r="AB69" s="171" t="str">
        <f t="shared" si="4"/>
        <v/>
      </c>
    </row>
    <row r="70" spans="1:28" s="171" customFormat="1" ht="20">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IF(B70="","",IF(ISERROR(MATCH($J70,SorP!$B$1:$B$5661,0)),"",INDIRECT("'SorP'!$A$"&amp;MATCH($J70,SorP!$B$1:$B$5661,0))))</f>
        <v/>
      </c>
      <c r="U70" s="169"/>
      <c r="V70" s="170" t="e">
        <f>IF(C70="",NA(),MATCH($B70&amp;$C70,'Smelter Look-up'!$J:$J,0))</f>
        <v>#N/A</v>
      </c>
      <c r="X70" s="171">
        <f t="shared" ca="1" si="3"/>
        <v>0</v>
      </c>
      <c r="AB70" s="171" t="str">
        <f t="shared" si="4"/>
        <v/>
      </c>
    </row>
    <row r="71" spans="1:28" s="171" customFormat="1" ht="20">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IF(B71="","",IF(ISERROR(MATCH($J71,SorP!$B$1:$B$5661,0)),"",INDIRECT("'SorP'!$A$"&amp;MATCH($J71,SorP!$B$1:$B$5661,0))))</f>
        <v/>
      </c>
      <c r="U71" s="169"/>
      <c r="V71" s="170" t="e">
        <f>IF(C71="",NA(),MATCH($B71&amp;$C71,'Smelter Look-up'!$J:$J,0))</f>
        <v>#N/A</v>
      </c>
      <c r="X71" s="171">
        <f t="shared" ca="1" si="3"/>
        <v>0</v>
      </c>
      <c r="AB71" s="171" t="str">
        <f t="shared" si="4"/>
        <v/>
      </c>
    </row>
    <row r="72" spans="1:28" s="171" customFormat="1" ht="20">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IF(B72="","",IF(ISERROR(MATCH($J72,SorP!$B$1:$B$5661,0)),"",INDIRECT("'SorP'!$A$"&amp;MATCH($J72,SorP!$B$1:$B$5661,0))))</f>
        <v/>
      </c>
      <c r="U72" s="169"/>
      <c r="V72" s="170" t="e">
        <f>IF(C72="",NA(),MATCH($B72&amp;$C72,'Smelter Look-up'!$J:$J,0))</f>
        <v>#N/A</v>
      </c>
      <c r="X72" s="171">
        <f t="shared" ca="1" si="3"/>
        <v>0</v>
      </c>
      <c r="AB72" s="171" t="str">
        <f t="shared" si="4"/>
        <v/>
      </c>
    </row>
    <row r="73" spans="1:28" s="171" customFormat="1" ht="20">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IF(B73="","",IF(ISERROR(MATCH($J73,SorP!$B$1:$B$5661,0)),"",INDIRECT("'SorP'!$A$"&amp;MATCH($J73,SorP!$B$1:$B$5661,0))))</f>
        <v/>
      </c>
      <c r="U73" s="169"/>
      <c r="V73" s="170" t="e">
        <f>IF(C73="",NA(),MATCH($B73&amp;$C73,'Smelter Look-up'!$J:$J,0))</f>
        <v>#N/A</v>
      </c>
      <c r="X73" s="171">
        <f t="shared" ca="1" si="3"/>
        <v>0</v>
      </c>
      <c r="AB73" s="171" t="str">
        <f t="shared" si="4"/>
        <v/>
      </c>
    </row>
    <row r="74" spans="1:28" s="171" customFormat="1" ht="20">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IF(B74="","",IF(ISERROR(MATCH($J74,SorP!$B$1:$B$5661,0)),"",INDIRECT("'SorP'!$A$"&amp;MATCH($J74,SorP!$B$1:$B$5661,0))))</f>
        <v/>
      </c>
      <c r="U74" s="169"/>
      <c r="V74" s="170" t="e">
        <f>IF(C74="",NA(),MATCH($B74&amp;$C74,'Smelter Look-up'!$J:$J,0))</f>
        <v>#N/A</v>
      </c>
      <c r="X74" s="171">
        <f t="shared" ca="1" si="3"/>
        <v>0</v>
      </c>
      <c r="AB74" s="171" t="str">
        <f t="shared" si="4"/>
        <v/>
      </c>
    </row>
    <row r="75" spans="1:28" s="171" customFormat="1" ht="20">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IF(B75="","",IF(ISERROR(MATCH($J75,SorP!$B$1:$B$5661,0)),"",INDIRECT("'SorP'!$A$"&amp;MATCH($J75,SorP!$B$1:$B$5661,0))))</f>
        <v/>
      </c>
      <c r="U75" s="169"/>
      <c r="V75" s="170" t="e">
        <f>IF(C75="",NA(),MATCH($B75&amp;$C75,'Smelter Look-up'!$J:$J,0))</f>
        <v>#N/A</v>
      </c>
      <c r="X75" s="171">
        <f t="shared" ca="1" si="3"/>
        <v>0</v>
      </c>
      <c r="AB75" s="171" t="str">
        <f t="shared" si="4"/>
        <v/>
      </c>
    </row>
    <row r="76" spans="1:28" s="171" customFormat="1" ht="20">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IF(B76="","",IF(ISERROR(MATCH($J76,SorP!$B$1:$B$5661,0)),"",INDIRECT("'SorP'!$A$"&amp;MATCH($J76,SorP!$B$1:$B$5661,0))))</f>
        <v/>
      </c>
      <c r="U76" s="169"/>
      <c r="V76" s="170" t="e">
        <f>IF(C76="",NA(),MATCH($B76&amp;$C76,'Smelter Look-up'!$J:$J,0))</f>
        <v>#N/A</v>
      </c>
      <c r="X76" s="171">
        <f t="shared" ca="1" si="3"/>
        <v>0</v>
      </c>
      <c r="AB76" s="171" t="str">
        <f t="shared" si="4"/>
        <v/>
      </c>
    </row>
    <row r="77" spans="1:28" s="171" customFormat="1" ht="20">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IF(B77="","",IF(ISERROR(MATCH($J77,SorP!$B$1:$B$5661,0)),"",INDIRECT("'SorP'!$A$"&amp;MATCH($J77,SorP!$B$1:$B$5661,0))))</f>
        <v/>
      </c>
      <c r="U77" s="169"/>
      <c r="V77" s="170" t="e">
        <f>IF(C77="",NA(),MATCH($B77&amp;$C77,'Smelter Look-up'!$J:$J,0))</f>
        <v>#N/A</v>
      </c>
      <c r="X77" s="171">
        <f t="shared" ca="1" si="3"/>
        <v>0</v>
      </c>
      <c r="AB77" s="171" t="str">
        <f t="shared" si="4"/>
        <v/>
      </c>
    </row>
    <row r="78" spans="1:28" s="171" customFormat="1" ht="20">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IF(B78="","",IF(ISERROR(MATCH($J78,SorP!$B$1:$B$5661,0)),"",INDIRECT("'SorP'!$A$"&amp;MATCH($J78,SorP!$B$1:$B$5661,0))))</f>
        <v/>
      </c>
      <c r="U78" s="169"/>
      <c r="V78" s="170" t="e">
        <f>IF(C78="",NA(),MATCH($B78&amp;$C78,'Smelter Look-up'!$J:$J,0))</f>
        <v>#N/A</v>
      </c>
      <c r="X78" s="171">
        <f t="shared" ca="1" si="3"/>
        <v>0</v>
      </c>
      <c r="AB78" s="171" t="str">
        <f t="shared" si="4"/>
        <v/>
      </c>
    </row>
    <row r="79" spans="1:28" s="171" customFormat="1" ht="20">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IF(B79="","",IF(ISERROR(MATCH($J79,SorP!$B$1:$B$5661,0)),"",INDIRECT("'SorP'!$A$"&amp;MATCH($J79,SorP!$B$1:$B$5661,0))))</f>
        <v/>
      </c>
      <c r="U79" s="169"/>
      <c r="V79" s="170" t="e">
        <f>IF(C79="",NA(),MATCH($B79&amp;$C79,'Smelter Look-up'!$J:$J,0))</f>
        <v>#N/A</v>
      </c>
      <c r="X79" s="171">
        <f t="shared" ca="1" si="3"/>
        <v>0</v>
      </c>
      <c r="AB79" s="171" t="str">
        <f t="shared" si="4"/>
        <v/>
      </c>
    </row>
    <row r="80" spans="1:28" s="171" customFormat="1" ht="20">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IF(B80="","",IF(ISERROR(MATCH($J80,SorP!$B$1:$B$5661,0)),"",INDIRECT("'SorP'!$A$"&amp;MATCH($J80,SorP!$B$1:$B$5661,0))))</f>
        <v/>
      </c>
      <c r="U80" s="169"/>
      <c r="V80" s="170" t="e">
        <f>IF(C80="",NA(),MATCH($B80&amp;$C80,'Smelter Look-up'!$J:$J,0))</f>
        <v>#N/A</v>
      </c>
      <c r="X80" s="171">
        <f t="shared" ca="1" si="3"/>
        <v>0</v>
      </c>
      <c r="AB80" s="171" t="str">
        <f t="shared" si="4"/>
        <v/>
      </c>
    </row>
    <row r="81" spans="1:28" s="171" customFormat="1" ht="20">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IF(B81="","",IF(ISERROR(MATCH($J81,SorP!$B$1:$B$5661,0)),"",INDIRECT("'SorP'!$A$"&amp;MATCH($J81,SorP!$B$1:$B$5661,0))))</f>
        <v/>
      </c>
      <c r="U81" s="169"/>
      <c r="V81" s="170" t="e">
        <f>IF(C81="",NA(),MATCH($B81&amp;$C81,'Smelter Look-up'!$J:$J,0))</f>
        <v>#N/A</v>
      </c>
      <c r="X81" s="171">
        <f t="shared" ca="1" si="3"/>
        <v>0</v>
      </c>
      <c r="AB81" s="171" t="str">
        <f t="shared" si="4"/>
        <v/>
      </c>
    </row>
    <row r="82" spans="1:28" s="171" customFormat="1" ht="20">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IF(B82="","",IF(ISERROR(MATCH($J82,SorP!$B$1:$B$5661,0)),"",INDIRECT("'SorP'!$A$"&amp;MATCH($J82,SorP!$B$1:$B$5661,0))))</f>
        <v/>
      </c>
      <c r="U82" s="169"/>
      <c r="V82" s="170" t="e">
        <f>IF(C82="",NA(),MATCH($B82&amp;$C82,'Smelter Look-up'!$J:$J,0))</f>
        <v>#N/A</v>
      </c>
      <c r="X82" s="171">
        <f t="shared" ca="1" si="3"/>
        <v>0</v>
      </c>
      <c r="AB82" s="171" t="str">
        <f t="shared" si="4"/>
        <v/>
      </c>
    </row>
    <row r="83" spans="1:28" s="171" customFormat="1" ht="20">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IF(B83="","",IF(ISERROR(MATCH($J83,SorP!$B$1:$B$5661,0)),"",INDIRECT("'SorP'!$A$"&amp;MATCH($J83,SorP!$B$1:$B$5661,0))))</f>
        <v/>
      </c>
      <c r="U83" s="169"/>
      <c r="V83" s="170" t="e">
        <f>IF(C83="",NA(),MATCH($B83&amp;$C83,'Smelter Look-up'!$J:$J,0))</f>
        <v>#N/A</v>
      </c>
      <c r="X83" s="171">
        <f t="shared" ca="1" si="3"/>
        <v>0</v>
      </c>
      <c r="AB83" s="171" t="str">
        <f t="shared" si="4"/>
        <v/>
      </c>
    </row>
    <row r="84" spans="1:28" s="171" customFormat="1" ht="20">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IF(B84="","",IF(ISERROR(MATCH($J84,SorP!$B$1:$B$5661,0)),"",INDIRECT("'SorP'!$A$"&amp;MATCH($J84,SorP!$B$1:$B$5661,0))))</f>
        <v/>
      </c>
      <c r="U84" s="169"/>
      <c r="V84" s="170" t="e">
        <f>IF(C84="",NA(),MATCH($B84&amp;$C84,'Smelter Look-up'!$J:$J,0))</f>
        <v>#N/A</v>
      </c>
      <c r="X84" s="171">
        <f t="shared" ca="1" si="3"/>
        <v>0</v>
      </c>
      <c r="AB84" s="171" t="str">
        <f t="shared" si="4"/>
        <v/>
      </c>
    </row>
    <row r="85" spans="1:28" s="171" customFormat="1" ht="20">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IF(B85="","",IF(ISERROR(MATCH($J85,SorP!$B$1:$B$5661,0)),"",INDIRECT("'SorP'!$A$"&amp;MATCH($J85,SorP!$B$1:$B$5661,0))))</f>
        <v/>
      </c>
      <c r="U85" s="169"/>
      <c r="V85" s="170" t="e">
        <f>IF(C85="",NA(),MATCH($B85&amp;$C85,'Smelter Look-up'!$J:$J,0))</f>
        <v>#N/A</v>
      </c>
      <c r="X85" s="171">
        <f t="shared" ca="1" si="3"/>
        <v>0</v>
      </c>
      <c r="AB85" s="171" t="str">
        <f t="shared" si="4"/>
        <v/>
      </c>
    </row>
    <row r="86" spans="1:28" s="171" customFormat="1" ht="20">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IF(B86="","",IF(ISERROR(MATCH($J86,SorP!$B$1:$B$5661,0)),"",INDIRECT("'SorP'!$A$"&amp;MATCH($J86,SorP!$B$1:$B$5661,0))))</f>
        <v/>
      </c>
      <c r="U86" s="169"/>
      <c r="V86" s="170" t="e">
        <f>IF(C86="",NA(),MATCH($B86&amp;$C86,'Smelter Look-up'!$J:$J,0))</f>
        <v>#N/A</v>
      </c>
      <c r="X86" s="171">
        <f t="shared" ca="1" si="3"/>
        <v>0</v>
      </c>
      <c r="AB86" s="171" t="str">
        <f t="shared" si="4"/>
        <v/>
      </c>
    </row>
    <row r="87" spans="1:28" s="171" customFormat="1" ht="20">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IF(B87="","",IF(ISERROR(MATCH($J87,SorP!$B$1:$B$5661,0)),"",INDIRECT("'SorP'!$A$"&amp;MATCH($J87,SorP!$B$1:$B$5661,0))))</f>
        <v/>
      </c>
      <c r="U87" s="169"/>
      <c r="V87" s="170" t="e">
        <f>IF(C87="",NA(),MATCH($B87&amp;$C87,'Smelter Look-up'!$J:$J,0))</f>
        <v>#N/A</v>
      </c>
      <c r="X87" s="171">
        <f t="shared" ca="1" si="3"/>
        <v>0</v>
      </c>
      <c r="AB87" s="171" t="str">
        <f t="shared" si="4"/>
        <v/>
      </c>
    </row>
    <row r="88" spans="1:28" s="171" customFormat="1" ht="20">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IF(B88="","",IF(ISERROR(MATCH($J88,SorP!$B$1:$B$5661,0)),"",INDIRECT("'SorP'!$A$"&amp;MATCH($J88,SorP!$B$1:$B$5661,0))))</f>
        <v/>
      </c>
      <c r="U88" s="169"/>
      <c r="V88" s="170" t="e">
        <f>IF(C88="",NA(),MATCH($B88&amp;$C88,'Smelter Look-up'!$J:$J,0))</f>
        <v>#N/A</v>
      </c>
      <c r="X88" s="171">
        <f t="shared" ca="1" si="3"/>
        <v>0</v>
      </c>
      <c r="AB88" s="171" t="str">
        <f t="shared" si="4"/>
        <v/>
      </c>
    </row>
    <row r="89" spans="1:28" s="171" customFormat="1" ht="20">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IF(B89="","",IF(ISERROR(MATCH($J89,SorP!$B$1:$B$5661,0)),"",INDIRECT("'SorP'!$A$"&amp;MATCH($J89,SorP!$B$1:$B$5661,0))))</f>
        <v/>
      </c>
      <c r="U89" s="169"/>
      <c r="V89" s="170" t="e">
        <f>IF(C89="",NA(),MATCH($B89&amp;$C89,'Smelter Look-up'!$J:$J,0))</f>
        <v>#N/A</v>
      </c>
      <c r="X89" s="171">
        <f t="shared" ca="1" si="3"/>
        <v>0</v>
      </c>
      <c r="AB89" s="171" t="str">
        <f t="shared" si="4"/>
        <v/>
      </c>
    </row>
    <row r="90" spans="1:28" s="171" customFormat="1" ht="20">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IF(B90="","",IF(ISERROR(MATCH($J90,SorP!$B$1:$B$5661,0)),"",INDIRECT("'SorP'!$A$"&amp;MATCH($J90,SorP!$B$1:$B$5661,0))))</f>
        <v/>
      </c>
      <c r="U90" s="169"/>
      <c r="V90" s="170" t="e">
        <f>IF(C90="",NA(),MATCH($B90&amp;$C90,'Smelter Look-up'!$J:$J,0))</f>
        <v>#N/A</v>
      </c>
      <c r="X90" s="171">
        <f t="shared" ca="1" si="3"/>
        <v>0</v>
      </c>
      <c r="AB90" s="171" t="str">
        <f t="shared" si="4"/>
        <v/>
      </c>
    </row>
    <row r="91" spans="1:28" s="171" customFormat="1" ht="20">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IF(B91="","",IF(ISERROR(MATCH($J91,SorP!$B$1:$B$5661,0)),"",INDIRECT("'SorP'!$A$"&amp;MATCH($J91,SorP!$B$1:$B$5661,0))))</f>
        <v/>
      </c>
      <c r="U91" s="169"/>
      <c r="V91" s="170" t="e">
        <f>IF(C91="",NA(),MATCH($B91&amp;$C91,'Smelter Look-up'!$J:$J,0))</f>
        <v>#N/A</v>
      </c>
      <c r="X91" s="171">
        <f t="shared" ca="1" si="3"/>
        <v>0</v>
      </c>
      <c r="AB91" s="171" t="str">
        <f t="shared" si="4"/>
        <v/>
      </c>
    </row>
    <row r="92" spans="1:28" s="171" customFormat="1" ht="20">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IF(B92="","",IF(ISERROR(MATCH($J92,SorP!$B$1:$B$5661,0)),"",INDIRECT("'SorP'!$A$"&amp;MATCH($J92,SorP!$B$1:$B$5661,0))))</f>
        <v/>
      </c>
      <c r="U92" s="169"/>
      <c r="V92" s="170" t="e">
        <f>IF(C92="",NA(),MATCH($B92&amp;$C92,'Smelter Look-up'!$J:$J,0))</f>
        <v>#N/A</v>
      </c>
      <c r="X92" s="171">
        <f t="shared" ca="1" si="3"/>
        <v>0</v>
      </c>
      <c r="AB92" s="171" t="str">
        <f t="shared" si="4"/>
        <v/>
      </c>
    </row>
    <row r="93" spans="1:28" s="171" customFormat="1" ht="20">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IF(B93="","",IF(ISERROR(MATCH($J93,SorP!$B$1:$B$5661,0)),"",INDIRECT("'SorP'!$A$"&amp;MATCH($J93,SorP!$B$1:$B$5661,0))))</f>
        <v/>
      </c>
      <c r="U93" s="169"/>
      <c r="V93" s="170" t="e">
        <f>IF(C93="",NA(),MATCH($B93&amp;$C93,'Smelter Look-up'!$J:$J,0))</f>
        <v>#N/A</v>
      </c>
      <c r="X93" s="171">
        <f t="shared" ca="1" si="3"/>
        <v>0</v>
      </c>
      <c r="AB93" s="171" t="str">
        <f t="shared" si="4"/>
        <v/>
      </c>
    </row>
    <row r="94" spans="1:28" s="171" customFormat="1" ht="20">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IF(B94="","",IF(ISERROR(MATCH($J94,SorP!$B$1:$B$5661,0)),"",INDIRECT("'SorP'!$A$"&amp;MATCH($J94,SorP!$B$1:$B$5661,0))))</f>
        <v/>
      </c>
      <c r="U94" s="169"/>
      <c r="V94" s="170" t="e">
        <f>IF(C94="",NA(),MATCH($B94&amp;$C94,'Smelter Look-up'!$J:$J,0))</f>
        <v>#N/A</v>
      </c>
      <c r="X94" s="171">
        <f t="shared" ca="1" si="3"/>
        <v>0</v>
      </c>
      <c r="AB94" s="171" t="str">
        <f t="shared" si="4"/>
        <v/>
      </c>
    </row>
    <row r="95" spans="1:28" s="171" customFormat="1" ht="20">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IF(B95="","",IF(ISERROR(MATCH($J95,SorP!$B$1:$B$5661,0)),"",INDIRECT("'SorP'!$A$"&amp;MATCH($J95,SorP!$B$1:$B$5661,0))))</f>
        <v/>
      </c>
      <c r="U95" s="169"/>
      <c r="V95" s="170" t="e">
        <f>IF(C95="",NA(),MATCH($B95&amp;$C95,'Smelter Look-up'!$J:$J,0))</f>
        <v>#N/A</v>
      </c>
      <c r="X95" s="171">
        <f t="shared" ca="1" si="3"/>
        <v>0</v>
      </c>
      <c r="AB95" s="171" t="str">
        <f t="shared" si="4"/>
        <v/>
      </c>
    </row>
    <row r="96" spans="1:28" s="171" customFormat="1" ht="20">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IF(B96="","",IF(ISERROR(MATCH($J96,SorP!$B$1:$B$5661,0)),"",INDIRECT("'SorP'!$A$"&amp;MATCH($J96,SorP!$B$1:$B$5661,0))))</f>
        <v/>
      </c>
      <c r="U96" s="169"/>
      <c r="V96" s="170" t="e">
        <f>IF(C96="",NA(),MATCH($B96&amp;$C96,'Smelter Look-up'!$J:$J,0))</f>
        <v>#N/A</v>
      </c>
      <c r="X96" s="171">
        <f t="shared" ca="1" si="3"/>
        <v>0</v>
      </c>
      <c r="AB96" s="171" t="str">
        <f t="shared" si="4"/>
        <v/>
      </c>
    </row>
    <row r="97" spans="1:28" s="171" customFormat="1" ht="20">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IF(B97="","",IF(ISERROR(MATCH($J97,SorP!$B$1:$B$5661,0)),"",INDIRECT("'SorP'!$A$"&amp;MATCH($J97,SorP!$B$1:$B$5661,0))))</f>
        <v/>
      </c>
      <c r="U97" s="169"/>
      <c r="V97" s="170" t="e">
        <f>IF(C97="",NA(),MATCH($B97&amp;$C97,'Smelter Look-up'!$J:$J,0))</f>
        <v>#N/A</v>
      </c>
      <c r="X97" s="171">
        <f t="shared" ca="1" si="3"/>
        <v>0</v>
      </c>
      <c r="AB97" s="171" t="str">
        <f t="shared" si="4"/>
        <v/>
      </c>
    </row>
    <row r="98" spans="1:28" s="171" customFormat="1" ht="20">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IF(B98="","",IF(ISERROR(MATCH($J98,SorP!$B$1:$B$5661,0)),"",INDIRECT("'SorP'!$A$"&amp;MATCH($J98,SorP!$B$1:$B$5661,0))))</f>
        <v/>
      </c>
      <c r="U98" s="169"/>
      <c r="V98" s="170" t="e">
        <f>IF(C98="",NA(),MATCH($B98&amp;$C98,'Smelter Look-up'!$J:$J,0))</f>
        <v>#N/A</v>
      </c>
      <c r="X98" s="171">
        <f t="shared" ca="1" si="3"/>
        <v>0</v>
      </c>
      <c r="AB98" s="171" t="str">
        <f t="shared" si="4"/>
        <v/>
      </c>
    </row>
    <row r="99" spans="1:28" s="171" customFormat="1" ht="20">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IF(B99="","",IF(ISERROR(MATCH($J99,SorP!$B$1:$B$5661,0)),"",INDIRECT("'SorP'!$A$"&amp;MATCH($J99,SorP!$B$1:$B$5661,0))))</f>
        <v/>
      </c>
      <c r="U99" s="169"/>
      <c r="V99" s="170" t="e">
        <f>IF(C99="",NA(),MATCH($B99&amp;$C99,'Smelter Look-up'!$J:$J,0))</f>
        <v>#N/A</v>
      </c>
      <c r="X99" s="171">
        <f t="shared" ca="1" si="3"/>
        <v>0</v>
      </c>
      <c r="AB99" s="171" t="str">
        <f t="shared" si="4"/>
        <v/>
      </c>
    </row>
    <row r="100" spans="1:28" s="171" customFormat="1" ht="20">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IF(B100="","",IF(ISERROR(MATCH($J100,SorP!$B$1:$B$5661,0)),"",INDIRECT("'SorP'!$A$"&amp;MATCH($J100,SorP!$B$1:$B$5661,0))))</f>
        <v/>
      </c>
      <c r="U100" s="169"/>
      <c r="V100" s="170" t="e">
        <f>IF(C100="",NA(),MATCH($B100&amp;$C100,'Smelter Look-up'!$J:$J,0))</f>
        <v>#N/A</v>
      </c>
      <c r="X100" s="171">
        <f t="shared" ca="1" si="3"/>
        <v>0</v>
      </c>
      <c r="AB100" s="171" t="str">
        <f t="shared" si="4"/>
        <v/>
      </c>
    </row>
    <row r="101" spans="1:28" s="171" customFormat="1" ht="20">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IF(B101="","",IF(ISERROR(MATCH($J101,SorP!$B$1:$B$5661,0)),"",INDIRECT("'SorP'!$A$"&amp;MATCH($J101,SorP!$B$1:$B$5661,0))))</f>
        <v/>
      </c>
      <c r="U101" s="169"/>
      <c r="V101" s="170" t="e">
        <f>IF(C101="",NA(),MATCH($B101&amp;$C101,'Smelter Look-up'!$J:$J,0))</f>
        <v>#N/A</v>
      </c>
      <c r="X101" s="171">
        <f t="shared" ca="1" si="3"/>
        <v>0</v>
      </c>
      <c r="AB101" s="171" t="str">
        <f t="shared" si="4"/>
        <v/>
      </c>
    </row>
    <row r="102" spans="1:28" s="171" customFormat="1" ht="20">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IF(B102="","",IF(ISERROR(MATCH($J102,SorP!$B$1:$B$5661,0)),"",INDIRECT("'SorP'!$A$"&amp;MATCH($J102,SorP!$B$1:$B$5661,0))))</f>
        <v/>
      </c>
      <c r="U102" s="169"/>
      <c r="V102" s="170" t="e">
        <f>IF(C102="",NA(),MATCH($B102&amp;$C102,'Smelter Look-up'!$J:$J,0))</f>
        <v>#N/A</v>
      </c>
      <c r="X102" s="171">
        <f t="shared" ca="1" si="3"/>
        <v>0</v>
      </c>
      <c r="AB102" s="171" t="str">
        <f t="shared" si="4"/>
        <v/>
      </c>
    </row>
    <row r="103" spans="1:28" s="171" customFormat="1" ht="20">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IF(B103="","",IF(ISERROR(MATCH($J103,SorP!$B$1:$B$5661,0)),"",INDIRECT("'SorP'!$A$"&amp;MATCH($J103,SorP!$B$1:$B$5661,0))))</f>
        <v/>
      </c>
      <c r="U103" s="169"/>
      <c r="V103" s="170" t="e">
        <f>IF(C103="",NA(),MATCH($B103&amp;$C103,'Smelter Look-up'!$J:$J,0))</f>
        <v>#N/A</v>
      </c>
      <c r="X103" s="171">
        <f t="shared" ca="1" si="3"/>
        <v>0</v>
      </c>
      <c r="AB103" s="171" t="str">
        <f t="shared" si="4"/>
        <v/>
      </c>
    </row>
    <row r="104" spans="1:28" s="171" customFormat="1" ht="20">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IF(B104="","",IF(ISERROR(MATCH($J104,SorP!$B$1:$B$5661,0)),"",INDIRECT("'SorP'!$A$"&amp;MATCH($J104,SorP!$B$1:$B$5661,0))))</f>
        <v/>
      </c>
      <c r="U104" s="169"/>
      <c r="V104" s="170" t="e">
        <f>IF(C104="",NA(),MATCH($B104&amp;$C104,'Smelter Look-up'!$J:$J,0))</f>
        <v>#N/A</v>
      </c>
      <c r="X104" s="171">
        <f t="shared" ca="1" si="3"/>
        <v>0</v>
      </c>
      <c r="AB104" s="171" t="str">
        <f t="shared" si="4"/>
        <v/>
      </c>
    </row>
    <row r="105" spans="1:28" s="171" customFormat="1" ht="20">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IF(B105="","",IF(ISERROR(MATCH($J105,SorP!$B$1:$B$5661,0)),"",INDIRECT("'SorP'!$A$"&amp;MATCH($J105,SorP!$B$1:$B$5661,0))))</f>
        <v/>
      </c>
      <c r="U105" s="169"/>
      <c r="V105" s="170" t="e">
        <f>IF(C105="",NA(),MATCH($B105&amp;$C105,'Smelter Look-up'!$J:$J,0))</f>
        <v>#N/A</v>
      </c>
      <c r="X105" s="171">
        <f t="shared" ca="1" si="3"/>
        <v>0</v>
      </c>
      <c r="AB105" s="171" t="str">
        <f t="shared" si="4"/>
        <v/>
      </c>
    </row>
    <row r="106" spans="1:28" s="171" customFormat="1" ht="20">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IF(B106="","",IF(ISERROR(MATCH($J106,SorP!$B$1:$B$5661,0)),"",INDIRECT("'SorP'!$A$"&amp;MATCH($J106,SorP!$B$1:$B$5661,0))))</f>
        <v/>
      </c>
      <c r="U106" s="169"/>
      <c r="V106" s="170" t="e">
        <f>IF(C106="",NA(),MATCH($B106&amp;$C106,'Smelter Look-up'!$J:$J,0))</f>
        <v>#N/A</v>
      </c>
      <c r="X106" s="171">
        <f t="shared" ca="1" si="3"/>
        <v>0</v>
      </c>
      <c r="AB106" s="171" t="str">
        <f t="shared" si="4"/>
        <v/>
      </c>
    </row>
    <row r="107" spans="1:28" s="171" customFormat="1" ht="20">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IF(B107="","",IF(ISERROR(MATCH($J107,SorP!$B$1:$B$5661,0)),"",INDIRECT("'SorP'!$A$"&amp;MATCH($J107,SorP!$B$1:$B$5661,0))))</f>
        <v/>
      </c>
      <c r="U107" s="169"/>
      <c r="V107" s="170" t="e">
        <f>IF(C107="",NA(),MATCH($B107&amp;$C107,'Smelter Look-up'!$J:$J,0))</f>
        <v>#N/A</v>
      </c>
      <c r="X107" s="171">
        <f t="shared" ca="1" si="3"/>
        <v>0</v>
      </c>
      <c r="AB107" s="171" t="str">
        <f t="shared" si="4"/>
        <v/>
      </c>
    </row>
    <row r="108" spans="1:28" s="171" customFormat="1" ht="20">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IF(B108="","",IF(ISERROR(MATCH($J108,SorP!$B$1:$B$5661,0)),"",INDIRECT("'SorP'!$A$"&amp;MATCH($J108,SorP!$B$1:$B$5661,0))))</f>
        <v/>
      </c>
      <c r="U108" s="169"/>
      <c r="V108" s="170" t="e">
        <f>IF(C108="",NA(),MATCH($B108&amp;$C108,'Smelter Look-up'!$J:$J,0))</f>
        <v>#N/A</v>
      </c>
      <c r="X108" s="171">
        <f t="shared" ca="1" si="3"/>
        <v>0</v>
      </c>
      <c r="AB108" s="171" t="str">
        <f t="shared" si="4"/>
        <v/>
      </c>
    </row>
    <row r="109" spans="1:28" s="171" customFormat="1" ht="20">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IF(B109="","",IF(ISERROR(MATCH($J109,SorP!$B$1:$B$5661,0)),"",INDIRECT("'SorP'!$A$"&amp;MATCH($J109,SorP!$B$1:$B$5661,0))))</f>
        <v/>
      </c>
      <c r="U109" s="169"/>
      <c r="V109" s="170" t="e">
        <f>IF(C109="",NA(),MATCH($B109&amp;$C109,'Smelter Look-up'!$J:$J,0))</f>
        <v>#N/A</v>
      </c>
      <c r="X109" s="171">
        <f t="shared" ca="1" si="3"/>
        <v>0</v>
      </c>
      <c r="AB109" s="171" t="str">
        <f t="shared" si="4"/>
        <v/>
      </c>
    </row>
    <row r="110" spans="1:28" s="171" customFormat="1" ht="20">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IF(B110="","",IF(ISERROR(MATCH($J110,SorP!$B$1:$B$5661,0)),"",INDIRECT("'SorP'!$A$"&amp;MATCH($J110,SorP!$B$1:$B$5661,0))))</f>
        <v/>
      </c>
      <c r="U110" s="169"/>
      <c r="V110" s="170" t="e">
        <f>IF(C110="",NA(),MATCH($B110&amp;$C110,'Smelter Look-up'!$J:$J,0))</f>
        <v>#N/A</v>
      </c>
      <c r="X110" s="171">
        <f t="shared" ca="1" si="3"/>
        <v>0</v>
      </c>
      <c r="AB110" s="171" t="str">
        <f t="shared" si="4"/>
        <v/>
      </c>
    </row>
    <row r="111" spans="1:28" s="171" customFormat="1" ht="20">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IF(B111="","",IF(ISERROR(MATCH($J111,SorP!$B$1:$B$5661,0)),"",INDIRECT("'SorP'!$A$"&amp;MATCH($J111,SorP!$B$1:$B$5661,0))))</f>
        <v/>
      </c>
      <c r="U111" s="169"/>
      <c r="V111" s="170" t="e">
        <f>IF(C111="",NA(),MATCH($B111&amp;$C111,'Smelter Look-up'!$J:$J,0))</f>
        <v>#N/A</v>
      </c>
      <c r="X111" s="171">
        <f t="shared" ca="1" si="3"/>
        <v>0</v>
      </c>
      <c r="AB111" s="171" t="str">
        <f t="shared" si="4"/>
        <v/>
      </c>
    </row>
    <row r="112" spans="1:28" s="171" customFormat="1" ht="20">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IF(B112="","",IF(ISERROR(MATCH($J112,SorP!$B$1:$B$5661,0)),"",INDIRECT("'SorP'!$A$"&amp;MATCH($J112,SorP!$B$1:$B$5661,0))))</f>
        <v/>
      </c>
      <c r="U112" s="169"/>
      <c r="V112" s="170" t="e">
        <f>IF(C112="",NA(),MATCH($B112&amp;$C112,'Smelter Look-up'!$J:$J,0))</f>
        <v>#N/A</v>
      </c>
      <c r="X112" s="171">
        <f t="shared" ca="1" si="3"/>
        <v>0</v>
      </c>
      <c r="AB112" s="171" t="str">
        <f t="shared" si="4"/>
        <v/>
      </c>
    </row>
    <row r="113" spans="1:28" s="171" customFormat="1" ht="20">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IF(B113="","",IF(ISERROR(MATCH($J113,SorP!$B$1:$B$5661,0)),"",INDIRECT("'SorP'!$A$"&amp;MATCH($J113,SorP!$B$1:$B$5661,0))))</f>
        <v/>
      </c>
      <c r="U113" s="169"/>
      <c r="V113" s="170" t="e">
        <f>IF(C113="",NA(),MATCH($B113&amp;$C113,'Smelter Look-up'!$J:$J,0))</f>
        <v>#N/A</v>
      </c>
      <c r="X113" s="171">
        <f t="shared" ca="1" si="3"/>
        <v>0</v>
      </c>
      <c r="AB113" s="171" t="str">
        <f t="shared" si="4"/>
        <v/>
      </c>
    </row>
    <row r="114" spans="1:28" s="171" customFormat="1" ht="20">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IF(B114="","",IF(ISERROR(MATCH($J114,SorP!$B$1:$B$5661,0)),"",INDIRECT("'SorP'!$A$"&amp;MATCH($J114,SorP!$B$1:$B$5661,0))))</f>
        <v/>
      </c>
      <c r="U114" s="169"/>
      <c r="V114" s="170" t="e">
        <f>IF(C114="",NA(),MATCH($B114&amp;$C114,'Smelter Look-up'!$J:$J,0))</f>
        <v>#N/A</v>
      </c>
      <c r="X114" s="171">
        <f t="shared" ca="1" si="3"/>
        <v>0</v>
      </c>
      <c r="AB114" s="171" t="str">
        <f t="shared" si="4"/>
        <v/>
      </c>
    </row>
    <row r="115" spans="1:28" s="171" customFormat="1" ht="20">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IF(B115="","",IF(ISERROR(MATCH($J115,SorP!$B$1:$B$5661,0)),"",INDIRECT("'SorP'!$A$"&amp;MATCH($J115,SorP!$B$1:$B$5661,0))))</f>
        <v/>
      </c>
      <c r="U115" s="169"/>
      <c r="V115" s="170" t="e">
        <f>IF(C115="",NA(),MATCH($B115&amp;$C115,'Smelter Look-up'!$J:$J,0))</f>
        <v>#N/A</v>
      </c>
      <c r="X115" s="171">
        <f t="shared" ca="1" si="3"/>
        <v>0</v>
      </c>
      <c r="AB115" s="171" t="str">
        <f t="shared" si="4"/>
        <v/>
      </c>
    </row>
    <row r="116" spans="1:28" s="171" customFormat="1" ht="20">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IF(B116="","",IF(ISERROR(MATCH($J116,SorP!$B$1:$B$5661,0)),"",INDIRECT("'SorP'!$A$"&amp;MATCH($J116,SorP!$B$1:$B$5661,0))))</f>
        <v/>
      </c>
      <c r="U116" s="169"/>
      <c r="V116" s="170" t="e">
        <f>IF(C116="",NA(),MATCH($B116&amp;$C116,'Smelter Look-up'!$J:$J,0))</f>
        <v>#N/A</v>
      </c>
      <c r="X116" s="171">
        <f t="shared" ca="1" si="3"/>
        <v>0</v>
      </c>
      <c r="AB116" s="171" t="str">
        <f t="shared" si="4"/>
        <v/>
      </c>
    </row>
    <row r="117" spans="1:28" s="171" customFormat="1" ht="20">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IF(B117="","",IF(ISERROR(MATCH($J117,SorP!$B$1:$B$5661,0)),"",INDIRECT("'SorP'!$A$"&amp;MATCH($J117,SorP!$B$1:$B$5661,0))))</f>
        <v/>
      </c>
      <c r="U117" s="169"/>
      <c r="V117" s="170" t="e">
        <f>IF(C117="",NA(),MATCH($B117&amp;$C117,'Smelter Look-up'!$J:$J,0))</f>
        <v>#N/A</v>
      </c>
      <c r="X117" s="171">
        <f t="shared" ca="1" si="3"/>
        <v>0</v>
      </c>
      <c r="AB117" s="171" t="str">
        <f t="shared" si="4"/>
        <v/>
      </c>
    </row>
    <row r="118" spans="1:28" s="171" customFormat="1" ht="20">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IF(B118="","",IF(ISERROR(MATCH($J118,SorP!$B$1:$B$5661,0)),"",INDIRECT("'SorP'!$A$"&amp;MATCH($J118,SorP!$B$1:$B$5661,0))))</f>
        <v/>
      </c>
      <c r="U118" s="169"/>
      <c r="V118" s="170" t="e">
        <f>IF(C118="",NA(),MATCH($B118&amp;$C118,'Smelter Look-up'!$J:$J,0))</f>
        <v>#N/A</v>
      </c>
      <c r="X118" s="171">
        <f t="shared" ca="1" si="3"/>
        <v>0</v>
      </c>
      <c r="AB118" s="171" t="str">
        <f t="shared" si="4"/>
        <v/>
      </c>
    </row>
    <row r="119" spans="1:28" s="171" customFormat="1" ht="20">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IF(B119="","",IF(ISERROR(MATCH($J119,SorP!$B$1:$B$5661,0)),"",INDIRECT("'SorP'!$A$"&amp;MATCH($J119,SorP!$B$1:$B$5661,0))))</f>
        <v/>
      </c>
      <c r="U119" s="169"/>
      <c r="V119" s="170" t="e">
        <f>IF(C119="",NA(),MATCH($B119&amp;$C119,'Smelter Look-up'!$J:$J,0))</f>
        <v>#N/A</v>
      </c>
      <c r="X119" s="171">
        <f t="shared" ca="1" si="3"/>
        <v>0</v>
      </c>
      <c r="AB119" s="171" t="str">
        <f t="shared" si="4"/>
        <v/>
      </c>
    </row>
    <row r="120" spans="1:28" s="171" customFormat="1" ht="20">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IF(B120="","",IF(ISERROR(MATCH($J120,SorP!$B$1:$B$5661,0)),"",INDIRECT("'SorP'!$A$"&amp;MATCH($J120,SorP!$B$1:$B$5661,0))))</f>
        <v/>
      </c>
      <c r="U120" s="169"/>
      <c r="V120" s="170" t="e">
        <f>IF(C120="",NA(),MATCH($B120&amp;$C120,'Smelter Look-up'!$J:$J,0))</f>
        <v>#N/A</v>
      </c>
      <c r="X120" s="171">
        <f t="shared" ca="1" si="3"/>
        <v>0</v>
      </c>
      <c r="AB120" s="171" t="str">
        <f t="shared" si="4"/>
        <v/>
      </c>
    </row>
    <row r="121" spans="1:28" s="171" customFormat="1" ht="20">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IF(B121="","",IF(ISERROR(MATCH($J121,SorP!$B$1:$B$5661,0)),"",INDIRECT("'SorP'!$A$"&amp;MATCH($J121,SorP!$B$1:$B$5661,0))))</f>
        <v/>
      </c>
      <c r="U121" s="169"/>
      <c r="V121" s="170" t="e">
        <f>IF(C121="",NA(),MATCH($B121&amp;$C121,'Smelter Look-up'!$J:$J,0))</f>
        <v>#N/A</v>
      </c>
      <c r="X121" s="171">
        <f t="shared" ca="1" si="3"/>
        <v>0</v>
      </c>
      <c r="AB121" s="171" t="str">
        <f t="shared" si="4"/>
        <v/>
      </c>
    </row>
    <row r="122" spans="1:28" s="171" customFormat="1" ht="20">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IF(B122="","",IF(ISERROR(MATCH($J122,SorP!$B$1:$B$5661,0)),"",INDIRECT("'SorP'!$A$"&amp;MATCH($J122,SorP!$B$1:$B$5661,0))))</f>
        <v/>
      </c>
      <c r="U122" s="169"/>
      <c r="V122" s="170" t="e">
        <f>IF(C122="",NA(),MATCH($B122&amp;$C122,'Smelter Look-up'!$J:$J,0))</f>
        <v>#N/A</v>
      </c>
      <c r="X122" s="171">
        <f t="shared" ca="1" si="3"/>
        <v>0</v>
      </c>
      <c r="AB122" s="171" t="str">
        <f t="shared" si="4"/>
        <v/>
      </c>
    </row>
    <row r="123" spans="1:28" s="171" customFormat="1" ht="20">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IF(B123="","",IF(ISERROR(MATCH($J123,SorP!$B$1:$B$5661,0)),"",INDIRECT("'SorP'!$A$"&amp;MATCH($J123,SorP!$B$1:$B$5661,0))))</f>
        <v/>
      </c>
      <c r="U123" s="169"/>
      <c r="V123" s="170" t="e">
        <f>IF(C123="",NA(),MATCH($B123&amp;$C123,'Smelter Look-up'!$J:$J,0))</f>
        <v>#N/A</v>
      </c>
      <c r="X123" s="171">
        <f t="shared" ca="1" si="3"/>
        <v>0</v>
      </c>
      <c r="AB123" s="171" t="str">
        <f t="shared" si="4"/>
        <v/>
      </c>
    </row>
    <row r="124" spans="1:28" s="171" customFormat="1" ht="20">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IF(B124="","",IF(ISERROR(MATCH($J124,SorP!$B$1:$B$5661,0)),"",INDIRECT("'SorP'!$A$"&amp;MATCH($J124,SorP!$B$1:$B$5661,0))))</f>
        <v/>
      </c>
      <c r="U124" s="169"/>
      <c r="V124" s="170" t="e">
        <f>IF(C124="",NA(),MATCH($B124&amp;$C124,'Smelter Look-up'!$J:$J,0))</f>
        <v>#N/A</v>
      </c>
      <c r="X124" s="171">
        <f t="shared" ca="1" si="3"/>
        <v>0</v>
      </c>
      <c r="AB124" s="171" t="str">
        <f t="shared" si="4"/>
        <v/>
      </c>
    </row>
    <row r="125" spans="1:28" s="171" customFormat="1" ht="20">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IF(B125="","",IF(ISERROR(MATCH($J125,SorP!$B$1:$B$5661,0)),"",INDIRECT("'SorP'!$A$"&amp;MATCH($J125,SorP!$B$1:$B$5661,0))))</f>
        <v/>
      </c>
      <c r="U125" s="169"/>
      <c r="V125" s="170" t="e">
        <f>IF(C125="",NA(),MATCH($B125&amp;$C125,'Smelter Look-up'!$J:$J,0))</f>
        <v>#N/A</v>
      </c>
      <c r="X125" s="171">
        <f t="shared" ca="1" si="3"/>
        <v>0</v>
      </c>
      <c r="AB125" s="171" t="str">
        <f t="shared" si="4"/>
        <v/>
      </c>
    </row>
    <row r="126" spans="1:28" s="171" customFormat="1" ht="20">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IF(B126="","",IF(ISERROR(MATCH($J126,SorP!$B$1:$B$5661,0)),"",INDIRECT("'SorP'!$A$"&amp;MATCH($J126,SorP!$B$1:$B$5661,0))))</f>
        <v/>
      </c>
      <c r="U126" s="169"/>
      <c r="V126" s="170" t="e">
        <f>IF(C126="",NA(),MATCH($B126&amp;$C126,'Smelter Look-up'!$J:$J,0))</f>
        <v>#N/A</v>
      </c>
      <c r="X126" s="171">
        <f t="shared" ca="1" si="3"/>
        <v>0</v>
      </c>
      <c r="AB126" s="171" t="str">
        <f t="shared" si="4"/>
        <v/>
      </c>
    </row>
    <row r="127" spans="1:28" s="171" customFormat="1" ht="20">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IF(B127="","",IF(ISERROR(MATCH($J127,SorP!$B$1:$B$5661,0)),"",INDIRECT("'SorP'!$A$"&amp;MATCH($J127,SorP!$B$1:$B$5661,0))))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20">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20">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20">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20">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20">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20">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20">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20">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20">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20">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20">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20">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20">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20">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20">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20">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20">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20">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20">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20">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20">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20">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20">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20">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20">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20">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20">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20">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20">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20">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20">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20">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20">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20">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20">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20">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20">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20">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ca="1" si="6"/>
        <v>0</v>
      </c>
      <c r="AB166" s="171" t="str">
        <f t="shared" si="7"/>
        <v/>
      </c>
    </row>
    <row r="167" spans="1:28" s="171" customFormat="1" ht="20">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IF(B167="","",IF(ISERROR(MATCH($J167,SorP!$B$1:$B$5661,0)),"",INDIRECT("'SorP'!$A$"&amp;MATCH($J167,SorP!$B$1:$B$5661,0))))</f>
        <v/>
      </c>
      <c r="U167" s="169"/>
      <c r="V167" s="170" t="e">
        <f>IF(C167="",NA(),MATCH($B167&amp;$C167,'Smelter Look-up'!$J:$J,0))</f>
        <v>#N/A</v>
      </c>
      <c r="X167" s="171">
        <f t="shared" ca="1" si="6"/>
        <v>0</v>
      </c>
      <c r="AB167" s="171" t="str">
        <f t="shared" si="7"/>
        <v/>
      </c>
    </row>
    <row r="168" spans="1:28" s="171" customFormat="1" ht="20">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IF(B168="","",IF(ISERROR(MATCH($J168,SorP!$B$1:$B$5661,0)),"",INDIRECT("'SorP'!$A$"&amp;MATCH($J168,SorP!$B$1:$B$5661,0))))</f>
        <v/>
      </c>
      <c r="U168" s="169"/>
      <c r="V168" s="170" t="e">
        <f>IF(C168="",NA(),MATCH($B168&amp;$C168,'Smelter Look-up'!$J:$J,0))</f>
        <v>#N/A</v>
      </c>
      <c r="X168" s="171">
        <f t="shared" ca="1" si="6"/>
        <v>0</v>
      </c>
      <c r="AB168" s="171" t="str">
        <f t="shared" si="7"/>
        <v/>
      </c>
    </row>
    <row r="169" spans="1:28" s="171" customFormat="1" ht="20">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IF(B169="","",IF(ISERROR(MATCH($J169,SorP!$B$1:$B$5661,0)),"",INDIRECT("'SorP'!$A$"&amp;MATCH($J169,SorP!$B$1:$B$5661,0))))</f>
        <v/>
      </c>
      <c r="U169" s="169"/>
      <c r="V169" s="170" t="e">
        <f>IF(C169="",NA(),MATCH($B169&amp;$C169,'Smelter Look-up'!$J:$J,0))</f>
        <v>#N/A</v>
      </c>
      <c r="X169" s="171">
        <f t="shared" ca="1" si="6"/>
        <v>0</v>
      </c>
      <c r="AB169" s="171" t="str">
        <f t="shared" si="7"/>
        <v/>
      </c>
    </row>
    <row r="170" spans="1:28" s="171" customFormat="1" ht="20">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IF(B170="","",IF(ISERROR(MATCH($J170,SorP!$B$1:$B$5661,0)),"",INDIRECT("'SorP'!$A$"&amp;MATCH($J170,SorP!$B$1:$B$5661,0))))</f>
        <v/>
      </c>
      <c r="U170" s="169"/>
      <c r="V170" s="170" t="e">
        <f>IF(C170="",NA(),MATCH($B170&amp;$C170,'Smelter Look-up'!$J:$J,0))</f>
        <v>#N/A</v>
      </c>
      <c r="X170" s="171">
        <f t="shared" ca="1" si="6"/>
        <v>0</v>
      </c>
      <c r="AB170" s="171" t="str">
        <f t="shared" si="7"/>
        <v/>
      </c>
    </row>
    <row r="171" spans="1:28" s="171" customFormat="1" ht="20">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IF(B171="","",IF(ISERROR(MATCH($J171,SorP!$B$1:$B$5661,0)),"",INDIRECT("'SorP'!$A$"&amp;MATCH($J171,SorP!$B$1:$B$5661,0))))</f>
        <v/>
      </c>
      <c r="U171" s="169"/>
      <c r="V171" s="170" t="e">
        <f>IF(C171="",NA(),MATCH($B171&amp;$C171,'Smelter Look-up'!$J:$J,0))</f>
        <v>#N/A</v>
      </c>
      <c r="X171" s="171">
        <f t="shared" ca="1" si="6"/>
        <v>0</v>
      </c>
      <c r="AB171" s="171" t="str">
        <f t="shared" si="7"/>
        <v/>
      </c>
    </row>
    <row r="172" spans="1:28" s="171" customFormat="1" ht="20">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IF(B172="","",IF(ISERROR(MATCH($J172,SorP!$B$1:$B$5661,0)),"",INDIRECT("'SorP'!$A$"&amp;MATCH($J172,SorP!$B$1:$B$5661,0))))</f>
        <v/>
      </c>
      <c r="U172" s="169"/>
      <c r="V172" s="170" t="e">
        <f>IF(C172="",NA(),MATCH($B172&amp;$C172,'Smelter Look-up'!$J:$J,0))</f>
        <v>#N/A</v>
      </c>
      <c r="X172" s="171">
        <f t="shared" ca="1" si="6"/>
        <v>0</v>
      </c>
      <c r="AB172" s="171" t="str">
        <f t="shared" si="7"/>
        <v/>
      </c>
    </row>
    <row r="173" spans="1:28" s="171" customFormat="1" ht="20">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IF(B173="","",IF(ISERROR(MATCH($J173,SorP!$B$1:$B$5661,0)),"",INDIRECT("'SorP'!$A$"&amp;MATCH($J173,SorP!$B$1:$B$5661,0))))</f>
        <v/>
      </c>
      <c r="U173" s="169"/>
      <c r="V173" s="170" t="e">
        <f>IF(C173="",NA(),MATCH($B173&amp;$C173,'Smelter Look-up'!$J:$J,0))</f>
        <v>#N/A</v>
      </c>
      <c r="X173" s="171">
        <f t="shared" ca="1" si="6"/>
        <v>0</v>
      </c>
      <c r="AB173" s="171" t="str">
        <f t="shared" si="7"/>
        <v/>
      </c>
    </row>
    <row r="174" spans="1:28" s="171" customFormat="1" ht="20">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IF(B174="","",IF(ISERROR(MATCH($J174,SorP!$B$1:$B$5661,0)),"",INDIRECT("'SorP'!$A$"&amp;MATCH($J174,SorP!$B$1:$B$5661,0))))</f>
        <v/>
      </c>
      <c r="U174" s="169"/>
      <c r="V174" s="170" t="e">
        <f>IF(C174="",NA(),MATCH($B174&amp;$C174,'Smelter Look-up'!$J:$J,0))</f>
        <v>#N/A</v>
      </c>
      <c r="X174" s="171">
        <f t="shared" ca="1" si="6"/>
        <v>0</v>
      </c>
      <c r="AB174" s="171" t="str">
        <f t="shared" si="7"/>
        <v/>
      </c>
    </row>
    <row r="175" spans="1:28" s="171" customFormat="1" ht="20">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IF(B175="","",IF(ISERROR(MATCH($J175,SorP!$B$1:$B$5661,0)),"",INDIRECT("'SorP'!$A$"&amp;MATCH($J175,SorP!$B$1:$B$5661,0))))</f>
        <v/>
      </c>
      <c r="U175" s="169"/>
      <c r="V175" s="170" t="e">
        <f>IF(C175="",NA(),MATCH($B175&amp;$C175,'Smelter Look-up'!$J:$J,0))</f>
        <v>#N/A</v>
      </c>
      <c r="X175" s="171">
        <f t="shared" ca="1" si="6"/>
        <v>0</v>
      </c>
      <c r="AB175" s="171" t="str">
        <f t="shared" si="7"/>
        <v/>
      </c>
    </row>
    <row r="176" spans="1:28" s="171" customFormat="1" ht="20">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IF(B176="","",IF(ISERROR(MATCH($J176,SorP!$B$1:$B$5661,0)),"",INDIRECT("'SorP'!$A$"&amp;MATCH($J176,SorP!$B$1:$B$5661,0))))</f>
        <v/>
      </c>
      <c r="U176" s="169"/>
      <c r="V176" s="170" t="e">
        <f>IF(C176="",NA(),MATCH($B176&amp;$C176,'Smelter Look-up'!$J:$J,0))</f>
        <v>#N/A</v>
      </c>
      <c r="X176" s="171">
        <f t="shared" ca="1" si="6"/>
        <v>0</v>
      </c>
      <c r="AB176" s="171" t="str">
        <f t="shared" si="7"/>
        <v/>
      </c>
    </row>
    <row r="177" spans="1:28" s="171" customFormat="1" ht="20">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IF(B177="","",IF(ISERROR(MATCH($J177,SorP!$B$1:$B$5661,0)),"",INDIRECT("'SorP'!$A$"&amp;MATCH($J177,SorP!$B$1:$B$5661,0))))</f>
        <v/>
      </c>
      <c r="U177" s="169"/>
      <c r="V177" s="170" t="e">
        <f>IF(C177="",NA(),MATCH($B177&amp;$C177,'Smelter Look-up'!$J:$J,0))</f>
        <v>#N/A</v>
      </c>
      <c r="X177" s="171">
        <f t="shared" ca="1" si="6"/>
        <v>0</v>
      </c>
      <c r="AB177" s="171" t="str">
        <f t="shared" si="7"/>
        <v/>
      </c>
    </row>
    <row r="178" spans="1:28" s="171" customFormat="1" ht="20">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IF(B178="","",IF(ISERROR(MATCH($J178,SorP!$B$1:$B$5661,0)),"",INDIRECT("'SorP'!$A$"&amp;MATCH($J178,SorP!$B$1:$B$5661,0))))</f>
        <v/>
      </c>
      <c r="U178" s="169"/>
      <c r="V178" s="170" t="e">
        <f>IF(C178="",NA(),MATCH($B178&amp;$C178,'Smelter Look-up'!$J:$J,0))</f>
        <v>#N/A</v>
      </c>
      <c r="X178" s="171">
        <f t="shared" ca="1" si="6"/>
        <v>0</v>
      </c>
      <c r="AB178" s="171" t="str">
        <f t="shared" si="7"/>
        <v/>
      </c>
    </row>
    <row r="179" spans="1:28" s="171" customFormat="1" ht="20">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IF(B179="","",IF(ISERROR(MATCH($J179,SorP!$B$1:$B$5661,0)),"",INDIRECT("'SorP'!$A$"&amp;MATCH($J179,SorP!$B$1:$B$5661,0))))</f>
        <v/>
      </c>
      <c r="U179" s="169"/>
      <c r="V179" s="170" t="e">
        <f>IF(C179="",NA(),MATCH($B179&amp;$C179,'Smelter Look-up'!$J:$J,0))</f>
        <v>#N/A</v>
      </c>
      <c r="X179" s="171">
        <f t="shared" ca="1" si="6"/>
        <v>0</v>
      </c>
      <c r="AB179" s="171" t="str">
        <f t="shared" si="7"/>
        <v/>
      </c>
    </row>
    <row r="180" spans="1:28" s="171" customFormat="1" ht="20">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IF(B180="","",IF(ISERROR(MATCH($J180,SorP!$B$1:$B$5661,0)),"",INDIRECT("'SorP'!$A$"&amp;MATCH($J180,SorP!$B$1:$B$5661,0))))</f>
        <v/>
      </c>
      <c r="U180" s="169"/>
      <c r="V180" s="170" t="e">
        <f>IF(C180="",NA(),MATCH($B180&amp;$C180,'Smelter Look-up'!$J:$J,0))</f>
        <v>#N/A</v>
      </c>
      <c r="X180" s="171">
        <f t="shared" ca="1" si="6"/>
        <v>0</v>
      </c>
      <c r="AB180" s="171" t="str">
        <f t="shared" si="7"/>
        <v/>
      </c>
    </row>
    <row r="181" spans="1:28" s="171" customFormat="1" ht="20">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IF(B181="","",IF(ISERROR(MATCH($J181,SorP!$B$1:$B$5661,0)),"",INDIRECT("'SorP'!$A$"&amp;MATCH($J181,SorP!$B$1:$B$5661,0))))</f>
        <v/>
      </c>
      <c r="U181" s="169"/>
      <c r="V181" s="170" t="e">
        <f>IF(C181="",NA(),MATCH($B181&amp;$C181,'Smelter Look-up'!$J:$J,0))</f>
        <v>#N/A</v>
      </c>
      <c r="X181" s="171">
        <f t="shared" ca="1" si="6"/>
        <v>0</v>
      </c>
      <c r="AB181" s="171" t="str">
        <f t="shared" si="7"/>
        <v/>
      </c>
    </row>
    <row r="182" spans="1:28" s="171" customFormat="1" ht="20">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IF(B182="","",IF(ISERROR(MATCH($J182,SorP!$B$1:$B$5661,0)),"",INDIRECT("'SorP'!$A$"&amp;MATCH($J182,SorP!$B$1:$B$5661,0))))</f>
        <v/>
      </c>
      <c r="U182" s="169"/>
      <c r="V182" s="170" t="e">
        <f>IF(C182="",NA(),MATCH($B182&amp;$C182,'Smelter Look-up'!$J:$J,0))</f>
        <v>#N/A</v>
      </c>
      <c r="X182" s="171">
        <f t="shared" ca="1" si="6"/>
        <v>0</v>
      </c>
      <c r="AB182" s="171" t="str">
        <f t="shared" si="7"/>
        <v/>
      </c>
    </row>
    <row r="183" spans="1:28" s="171" customFormat="1" ht="20">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IF(B183="","",IF(ISERROR(MATCH($J183,SorP!$B$1:$B$5661,0)),"",INDIRECT("'SorP'!$A$"&amp;MATCH($J183,SorP!$B$1:$B$5661,0))))</f>
        <v/>
      </c>
      <c r="U183" s="169"/>
      <c r="V183" s="170" t="e">
        <f>IF(C183="",NA(),MATCH($B183&amp;$C183,'Smelter Look-up'!$J:$J,0))</f>
        <v>#N/A</v>
      </c>
      <c r="X183" s="171">
        <f t="shared" ca="1" si="6"/>
        <v>0</v>
      </c>
      <c r="AB183" s="171" t="str">
        <f t="shared" si="7"/>
        <v/>
      </c>
    </row>
    <row r="184" spans="1:28" s="171" customFormat="1" ht="20">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IF(B184="","",IF(ISERROR(MATCH($J184,SorP!$B$1:$B$5661,0)),"",INDIRECT("'SorP'!$A$"&amp;MATCH($J184,SorP!$B$1:$B$5661,0))))</f>
        <v/>
      </c>
      <c r="U184" s="169"/>
      <c r="V184" s="170" t="e">
        <f>IF(C184="",NA(),MATCH($B184&amp;$C184,'Smelter Look-up'!$J:$J,0))</f>
        <v>#N/A</v>
      </c>
      <c r="X184" s="171">
        <f t="shared" ca="1" si="6"/>
        <v>0</v>
      </c>
      <c r="AB184" s="171" t="str">
        <f t="shared" si="7"/>
        <v/>
      </c>
    </row>
    <row r="185" spans="1:28" s="171" customFormat="1" ht="20">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IF(B185="","",IF(ISERROR(MATCH($J185,SorP!$B$1:$B$5661,0)),"",INDIRECT("'SorP'!$A$"&amp;MATCH($J185,SorP!$B$1:$B$5661,0))))</f>
        <v/>
      </c>
      <c r="U185" s="169"/>
      <c r="V185" s="170" t="e">
        <f>IF(C185="",NA(),MATCH($B185&amp;$C185,'Smelter Look-up'!$J:$J,0))</f>
        <v>#N/A</v>
      </c>
      <c r="X185" s="171">
        <f t="shared" ca="1" si="6"/>
        <v>0</v>
      </c>
      <c r="AB185" s="171" t="str">
        <f t="shared" si="7"/>
        <v/>
      </c>
    </row>
    <row r="186" spans="1:28" s="171" customFormat="1" ht="20">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IF(B186="","",IF(ISERROR(MATCH($J186,SorP!$B$1:$B$5661,0)),"",INDIRECT("'SorP'!$A$"&amp;MATCH($J186,SorP!$B$1:$B$5661,0))))</f>
        <v/>
      </c>
      <c r="U186" s="169"/>
      <c r="V186" s="170" t="e">
        <f>IF(C186="",NA(),MATCH($B186&amp;$C186,'Smelter Look-up'!$J:$J,0))</f>
        <v>#N/A</v>
      </c>
      <c r="X186" s="171">
        <f t="shared" ca="1" si="6"/>
        <v>0</v>
      </c>
      <c r="AB186" s="171" t="str">
        <f t="shared" si="7"/>
        <v/>
      </c>
    </row>
    <row r="187" spans="1:28" s="171" customFormat="1" ht="20">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IF(B187="","",IF(ISERROR(MATCH($J187,SorP!$B$1:$B$5661,0)),"",INDIRECT("'SorP'!$A$"&amp;MATCH($J187,SorP!$B$1:$B$5661,0))))</f>
        <v/>
      </c>
      <c r="U187" s="169"/>
      <c r="V187" s="170" t="e">
        <f>IF(C187="",NA(),MATCH($B187&amp;$C187,'Smelter Look-up'!$J:$J,0))</f>
        <v>#N/A</v>
      </c>
      <c r="X187" s="171">
        <f t="shared" ca="1" si="6"/>
        <v>0</v>
      </c>
      <c r="AB187" s="171" t="str">
        <f t="shared" si="7"/>
        <v/>
      </c>
    </row>
    <row r="188" spans="1:28" s="171" customFormat="1" ht="20">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IF(B188="","",IF(ISERROR(MATCH($J188,SorP!$B$1:$B$5661,0)),"",INDIRECT("'SorP'!$A$"&amp;MATCH($J188,SorP!$B$1:$B$5661,0))))</f>
        <v/>
      </c>
      <c r="U188" s="169"/>
      <c r="V188" s="170" t="e">
        <f>IF(C188="",NA(),MATCH($B188&amp;$C188,'Smelter Look-up'!$J:$J,0))</f>
        <v>#N/A</v>
      </c>
      <c r="X188" s="171">
        <f t="shared" ca="1" si="6"/>
        <v>0</v>
      </c>
      <c r="AB188" s="171" t="str">
        <f t="shared" si="7"/>
        <v/>
      </c>
    </row>
    <row r="189" spans="1:28" s="171" customFormat="1" ht="20">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IF(B189="","",IF(ISERROR(MATCH($J189,SorP!$B$1:$B$5661,0)),"",INDIRECT("'SorP'!$A$"&amp;MATCH($J189,SorP!$B$1:$B$5661,0))))</f>
        <v/>
      </c>
      <c r="U189" s="169"/>
      <c r="V189" s="170" t="e">
        <f>IF(C189="",NA(),MATCH($B189&amp;$C189,'Smelter Look-up'!$J:$J,0))</f>
        <v>#N/A</v>
      </c>
      <c r="X189" s="171">
        <f t="shared" ca="1" si="6"/>
        <v>0</v>
      </c>
      <c r="AB189" s="171" t="str">
        <f t="shared" si="7"/>
        <v/>
      </c>
    </row>
    <row r="190" spans="1:28" s="171" customFormat="1" ht="20">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IF(B190="","",IF(ISERROR(MATCH($J190,SorP!$B$1:$B$5661,0)),"",INDIRECT("'SorP'!$A$"&amp;MATCH($J190,SorP!$B$1:$B$5661,0))))</f>
        <v/>
      </c>
      <c r="U190" s="169"/>
      <c r="V190" s="170" t="e">
        <f>IF(C190="",NA(),MATCH($B190&amp;$C190,'Smelter Look-up'!$J:$J,0))</f>
        <v>#N/A</v>
      </c>
      <c r="X190" s="171">
        <f t="shared" ca="1" si="6"/>
        <v>0</v>
      </c>
      <c r="AB190" s="171" t="str">
        <f t="shared" si="7"/>
        <v/>
      </c>
    </row>
    <row r="191" spans="1:28" s="171" customFormat="1" ht="20">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IF(B191="","",IF(ISERROR(MATCH($J191,SorP!$B$1:$B$5661,0)),"",INDIRECT("'SorP'!$A$"&amp;MATCH($J191,SorP!$B$1:$B$5661,0))))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20">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20">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20">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20">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20">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20">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20">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20">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20">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20">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20">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20">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20">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20">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20">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20">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20">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20">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20">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20">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20">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20">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20">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20">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20">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20">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20">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20">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20">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20">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20">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20">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20">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20">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20">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20">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20">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20">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ca="1" si="9"/>
        <v>0</v>
      </c>
      <c r="AB230" s="171" t="str">
        <f t="shared" si="10"/>
        <v/>
      </c>
    </row>
    <row r="231" spans="1:28" s="171" customFormat="1" ht="20">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IF(B231="","",IF(ISERROR(MATCH($J231,SorP!$B$1:$B$5661,0)),"",INDIRECT("'SorP'!$A$"&amp;MATCH($J231,SorP!$B$1:$B$5661,0))))</f>
        <v/>
      </c>
      <c r="U231" s="169"/>
      <c r="V231" s="170" t="e">
        <f>IF(C231="",NA(),MATCH($B231&amp;$C231,'Smelter Look-up'!$J:$J,0))</f>
        <v>#N/A</v>
      </c>
      <c r="X231" s="171">
        <f t="shared" ca="1" si="9"/>
        <v>0</v>
      </c>
      <c r="AB231" s="171" t="str">
        <f t="shared" si="10"/>
        <v/>
      </c>
    </row>
    <row r="232" spans="1:28" s="171" customFormat="1" ht="20">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IF(B232="","",IF(ISERROR(MATCH($J232,SorP!$B$1:$B$5661,0)),"",INDIRECT("'SorP'!$A$"&amp;MATCH($J232,SorP!$B$1:$B$5661,0))))</f>
        <v/>
      </c>
      <c r="U232" s="169"/>
      <c r="V232" s="170" t="e">
        <f>IF(C232="",NA(),MATCH($B232&amp;$C232,'Smelter Look-up'!$J:$J,0))</f>
        <v>#N/A</v>
      </c>
      <c r="X232" s="171">
        <f t="shared" ca="1" si="9"/>
        <v>0</v>
      </c>
      <c r="AB232" s="171" t="str">
        <f t="shared" si="10"/>
        <v/>
      </c>
    </row>
    <row r="233" spans="1:28" s="171" customFormat="1" ht="20">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IF(B233="","",IF(ISERROR(MATCH($J233,SorP!$B$1:$B$5661,0)),"",INDIRECT("'SorP'!$A$"&amp;MATCH($J233,SorP!$B$1:$B$5661,0))))</f>
        <v/>
      </c>
      <c r="U233" s="169"/>
      <c r="V233" s="170" t="e">
        <f>IF(C233="",NA(),MATCH($B233&amp;$C233,'Smelter Look-up'!$J:$J,0))</f>
        <v>#N/A</v>
      </c>
      <c r="X233" s="171">
        <f t="shared" ca="1" si="9"/>
        <v>0</v>
      </c>
      <c r="AB233" s="171" t="str">
        <f t="shared" si="10"/>
        <v/>
      </c>
    </row>
    <row r="234" spans="1:28" s="171" customFormat="1" ht="20">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IF(B234="","",IF(ISERROR(MATCH($J234,SorP!$B$1:$B$5661,0)),"",INDIRECT("'SorP'!$A$"&amp;MATCH($J234,SorP!$B$1:$B$5661,0))))</f>
        <v/>
      </c>
      <c r="U234" s="169"/>
      <c r="V234" s="170" t="e">
        <f>IF(C234="",NA(),MATCH($B234&amp;$C234,'Smelter Look-up'!$J:$J,0))</f>
        <v>#N/A</v>
      </c>
      <c r="X234" s="171">
        <f t="shared" ca="1" si="9"/>
        <v>0</v>
      </c>
      <c r="AB234" s="171" t="str">
        <f t="shared" si="10"/>
        <v/>
      </c>
    </row>
    <row r="235" spans="1:28" s="171" customFormat="1" ht="20">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IF(B235="","",IF(ISERROR(MATCH($J235,SorP!$B$1:$B$5661,0)),"",INDIRECT("'SorP'!$A$"&amp;MATCH($J235,SorP!$B$1:$B$5661,0))))</f>
        <v/>
      </c>
      <c r="U235" s="169"/>
      <c r="V235" s="170" t="e">
        <f>IF(C235="",NA(),MATCH($B235&amp;$C235,'Smelter Look-up'!$J:$J,0))</f>
        <v>#N/A</v>
      </c>
      <c r="X235" s="171">
        <f t="shared" ca="1" si="9"/>
        <v>0</v>
      </c>
      <c r="AB235" s="171" t="str">
        <f t="shared" si="10"/>
        <v/>
      </c>
    </row>
    <row r="236" spans="1:28" s="171" customFormat="1" ht="20">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IF(B236="","",IF(ISERROR(MATCH($J236,SorP!$B$1:$B$5661,0)),"",INDIRECT("'SorP'!$A$"&amp;MATCH($J236,SorP!$B$1:$B$5661,0))))</f>
        <v/>
      </c>
      <c r="U236" s="169"/>
      <c r="V236" s="170" t="e">
        <f>IF(C236="",NA(),MATCH($B236&amp;$C236,'Smelter Look-up'!$J:$J,0))</f>
        <v>#N/A</v>
      </c>
      <c r="X236" s="171">
        <f t="shared" ca="1" si="9"/>
        <v>0</v>
      </c>
      <c r="AB236" s="171" t="str">
        <f t="shared" si="10"/>
        <v/>
      </c>
    </row>
    <row r="237" spans="1:28" s="171" customFormat="1" ht="20">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IF(B237="","",IF(ISERROR(MATCH($J237,SorP!$B$1:$B$5661,0)),"",INDIRECT("'SorP'!$A$"&amp;MATCH($J237,SorP!$B$1:$B$5661,0))))</f>
        <v/>
      </c>
      <c r="U237" s="169"/>
      <c r="V237" s="170" t="e">
        <f>IF(C237="",NA(),MATCH($B237&amp;$C237,'Smelter Look-up'!$J:$J,0))</f>
        <v>#N/A</v>
      </c>
      <c r="X237" s="171">
        <f t="shared" ca="1" si="9"/>
        <v>0</v>
      </c>
      <c r="AB237" s="171" t="str">
        <f t="shared" si="10"/>
        <v/>
      </c>
    </row>
    <row r="238" spans="1:28" s="171" customFormat="1" ht="20">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IF(B238="","",IF(ISERROR(MATCH($J238,SorP!$B$1:$B$5661,0)),"",INDIRECT("'SorP'!$A$"&amp;MATCH($J238,SorP!$B$1:$B$5661,0))))</f>
        <v/>
      </c>
      <c r="U238" s="169"/>
      <c r="V238" s="170" t="e">
        <f>IF(C238="",NA(),MATCH($B238&amp;$C238,'Smelter Look-up'!$J:$J,0))</f>
        <v>#N/A</v>
      </c>
      <c r="X238" s="171">
        <f t="shared" ca="1" si="9"/>
        <v>0</v>
      </c>
      <c r="AB238" s="171" t="str">
        <f t="shared" si="10"/>
        <v/>
      </c>
    </row>
    <row r="239" spans="1:28" s="171" customFormat="1" ht="20">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IF(B239="","",IF(ISERROR(MATCH($J239,SorP!$B$1:$B$5661,0)),"",INDIRECT("'SorP'!$A$"&amp;MATCH($J239,SorP!$B$1:$B$5661,0))))</f>
        <v/>
      </c>
      <c r="U239" s="169"/>
      <c r="V239" s="170" t="e">
        <f>IF(C239="",NA(),MATCH($B239&amp;$C239,'Smelter Look-up'!$J:$J,0))</f>
        <v>#N/A</v>
      </c>
      <c r="X239" s="171">
        <f t="shared" ca="1" si="9"/>
        <v>0</v>
      </c>
      <c r="AB239" s="171" t="str">
        <f t="shared" si="10"/>
        <v/>
      </c>
    </row>
    <row r="240" spans="1:28" s="171" customFormat="1" ht="20">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IF(B240="","",IF(ISERROR(MATCH($J240,SorP!$B$1:$B$5661,0)),"",INDIRECT("'SorP'!$A$"&amp;MATCH($J240,SorP!$B$1:$B$5661,0))))</f>
        <v/>
      </c>
      <c r="U240" s="169"/>
      <c r="V240" s="170" t="e">
        <f>IF(C240="",NA(),MATCH($B240&amp;$C240,'Smelter Look-up'!$J:$J,0))</f>
        <v>#N/A</v>
      </c>
      <c r="X240" s="171">
        <f t="shared" ca="1" si="9"/>
        <v>0</v>
      </c>
      <c r="AB240" s="171" t="str">
        <f t="shared" si="10"/>
        <v/>
      </c>
    </row>
    <row r="241" spans="1:28" s="171" customFormat="1" ht="20">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IF(B241="","",IF(ISERROR(MATCH($J241,SorP!$B$1:$B$5661,0)),"",INDIRECT("'SorP'!$A$"&amp;MATCH($J241,SorP!$B$1:$B$5661,0))))</f>
        <v/>
      </c>
      <c r="U241" s="169"/>
      <c r="V241" s="170" t="e">
        <f>IF(C241="",NA(),MATCH($B241&amp;$C241,'Smelter Look-up'!$J:$J,0))</f>
        <v>#N/A</v>
      </c>
      <c r="X241" s="171">
        <f t="shared" ca="1" si="9"/>
        <v>0</v>
      </c>
      <c r="AB241" s="171" t="str">
        <f t="shared" si="10"/>
        <v/>
      </c>
    </row>
    <row r="242" spans="1:28" s="171" customFormat="1" ht="20">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IF(B242="","",IF(ISERROR(MATCH($J242,SorP!$B$1:$B$5661,0)),"",INDIRECT("'SorP'!$A$"&amp;MATCH($J242,SorP!$B$1:$B$5661,0))))</f>
        <v/>
      </c>
      <c r="U242" s="169"/>
      <c r="V242" s="170" t="e">
        <f>IF(C242="",NA(),MATCH($B242&amp;$C242,'Smelter Look-up'!$J:$J,0))</f>
        <v>#N/A</v>
      </c>
      <c r="X242" s="171">
        <f t="shared" ca="1" si="9"/>
        <v>0</v>
      </c>
      <c r="AB242" s="171" t="str">
        <f t="shared" si="10"/>
        <v/>
      </c>
    </row>
    <row r="243" spans="1:28" s="171" customFormat="1" ht="20">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IF(B243="","",IF(ISERROR(MATCH($J243,SorP!$B$1:$B$5661,0)),"",INDIRECT("'SorP'!$A$"&amp;MATCH($J243,SorP!$B$1:$B$5661,0))))</f>
        <v/>
      </c>
      <c r="U243" s="169"/>
      <c r="V243" s="170" t="e">
        <f>IF(C243="",NA(),MATCH($B243&amp;$C243,'Smelter Look-up'!$J:$J,0))</f>
        <v>#N/A</v>
      </c>
      <c r="X243" s="171">
        <f t="shared" ca="1" si="9"/>
        <v>0</v>
      </c>
      <c r="AB243" s="171" t="str">
        <f t="shared" si="10"/>
        <v/>
      </c>
    </row>
    <row r="244" spans="1:28" s="171" customFormat="1" ht="20">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IF(B244="","",IF(ISERROR(MATCH($J244,SorP!$B$1:$B$5661,0)),"",INDIRECT("'SorP'!$A$"&amp;MATCH($J244,SorP!$B$1:$B$5661,0))))</f>
        <v/>
      </c>
      <c r="U244" s="169"/>
      <c r="V244" s="170" t="e">
        <f>IF(C244="",NA(),MATCH($B244&amp;$C244,'Smelter Look-up'!$J:$J,0))</f>
        <v>#N/A</v>
      </c>
      <c r="X244" s="171">
        <f t="shared" ca="1" si="9"/>
        <v>0</v>
      </c>
      <c r="AB244" s="171" t="str">
        <f t="shared" si="10"/>
        <v/>
      </c>
    </row>
    <row r="245" spans="1:28" s="171" customFormat="1" ht="20">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IF(B245="","",IF(ISERROR(MATCH($J245,SorP!$B$1:$B$5661,0)),"",INDIRECT("'SorP'!$A$"&amp;MATCH($J245,SorP!$B$1:$B$5661,0))))</f>
        <v/>
      </c>
      <c r="U245" s="169"/>
      <c r="V245" s="170" t="e">
        <f>IF(C245="",NA(),MATCH($B245&amp;$C245,'Smelter Look-up'!$J:$J,0))</f>
        <v>#N/A</v>
      </c>
      <c r="X245" s="171">
        <f t="shared" ca="1" si="9"/>
        <v>0</v>
      </c>
      <c r="AB245" s="171" t="str">
        <f t="shared" si="10"/>
        <v/>
      </c>
    </row>
    <row r="246" spans="1:28" s="171" customFormat="1" ht="20">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IF(B246="","",IF(ISERROR(MATCH($J246,SorP!$B$1:$B$5661,0)),"",INDIRECT("'SorP'!$A$"&amp;MATCH($J246,SorP!$B$1:$B$5661,0))))</f>
        <v/>
      </c>
      <c r="U246" s="169"/>
      <c r="V246" s="170" t="e">
        <f>IF(C246="",NA(),MATCH($B246&amp;$C246,'Smelter Look-up'!$J:$J,0))</f>
        <v>#N/A</v>
      </c>
      <c r="X246" s="171">
        <f t="shared" ca="1" si="9"/>
        <v>0</v>
      </c>
      <c r="AB246" s="171" t="str">
        <f t="shared" si="10"/>
        <v/>
      </c>
    </row>
    <row r="247" spans="1:28" s="171" customFormat="1" ht="20">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IF(B247="","",IF(ISERROR(MATCH($J247,SorP!$B$1:$B$5661,0)),"",INDIRECT("'SorP'!$A$"&amp;MATCH($J247,SorP!$B$1:$B$5661,0))))</f>
        <v/>
      </c>
      <c r="U247" s="169"/>
      <c r="V247" s="170" t="e">
        <f>IF(C247="",NA(),MATCH($B247&amp;$C247,'Smelter Look-up'!$J:$J,0))</f>
        <v>#N/A</v>
      </c>
      <c r="X247" s="171">
        <f t="shared" ca="1" si="9"/>
        <v>0</v>
      </c>
      <c r="AB247" s="171" t="str">
        <f t="shared" si="10"/>
        <v/>
      </c>
    </row>
    <row r="248" spans="1:28" s="171" customFormat="1" ht="20">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IF(B248="","",IF(ISERROR(MATCH($J248,SorP!$B$1:$B$5661,0)),"",INDIRECT("'SorP'!$A$"&amp;MATCH($J248,SorP!$B$1:$B$5661,0))))</f>
        <v/>
      </c>
      <c r="U248" s="169"/>
      <c r="V248" s="170" t="e">
        <f>IF(C248="",NA(),MATCH($B248&amp;$C248,'Smelter Look-up'!$J:$J,0))</f>
        <v>#N/A</v>
      </c>
      <c r="X248" s="171">
        <f t="shared" ca="1" si="9"/>
        <v>0</v>
      </c>
      <c r="AB248" s="171" t="str">
        <f t="shared" si="10"/>
        <v/>
      </c>
    </row>
    <row r="249" spans="1:28" s="171" customFormat="1" ht="20">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IF(B249="","",IF(ISERROR(MATCH($J249,SorP!$B$1:$B$5661,0)),"",INDIRECT("'SorP'!$A$"&amp;MATCH($J249,SorP!$B$1:$B$5661,0))))</f>
        <v/>
      </c>
      <c r="U249" s="169"/>
      <c r="V249" s="170" t="e">
        <f>IF(C249="",NA(),MATCH($B249&amp;$C249,'Smelter Look-up'!$J:$J,0))</f>
        <v>#N/A</v>
      </c>
      <c r="X249" s="171">
        <f t="shared" ca="1" si="9"/>
        <v>0</v>
      </c>
      <c r="AB249" s="171" t="str">
        <f t="shared" si="10"/>
        <v/>
      </c>
    </row>
    <row r="250" spans="1:28" s="171" customFormat="1" ht="20">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IF(B250="","",IF(ISERROR(MATCH($J250,SorP!$B$1:$B$5661,0)),"",INDIRECT("'SorP'!$A$"&amp;MATCH($J250,SorP!$B$1:$B$5661,0))))</f>
        <v/>
      </c>
      <c r="U250" s="169"/>
      <c r="V250" s="170" t="e">
        <f>IF(C250="",NA(),MATCH($B250&amp;$C250,'Smelter Look-up'!$J:$J,0))</f>
        <v>#N/A</v>
      </c>
      <c r="X250" s="171">
        <f t="shared" ca="1" si="9"/>
        <v>0</v>
      </c>
      <c r="AB250" s="171" t="str">
        <f t="shared" si="10"/>
        <v/>
      </c>
    </row>
    <row r="251" spans="1:28" s="171" customFormat="1" ht="20">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IF(B251="","",IF(ISERROR(MATCH($J251,SorP!$B$1:$B$5661,0)),"",INDIRECT("'SorP'!$A$"&amp;MATCH($J251,SorP!$B$1:$B$5661,0))))</f>
        <v/>
      </c>
      <c r="U251" s="169"/>
      <c r="V251" s="170" t="e">
        <f>IF(C251="",NA(),MATCH($B251&amp;$C251,'Smelter Look-up'!$J:$J,0))</f>
        <v>#N/A</v>
      </c>
      <c r="X251" s="171">
        <f t="shared" ca="1" si="9"/>
        <v>0</v>
      </c>
      <c r="AB251" s="171" t="str">
        <f t="shared" si="10"/>
        <v/>
      </c>
    </row>
    <row r="252" spans="1:28" s="171" customFormat="1" ht="20">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IF(B252="","",IF(ISERROR(MATCH($J252,SorP!$B$1:$B$5661,0)),"",INDIRECT("'SorP'!$A$"&amp;MATCH($J252,SorP!$B$1:$B$5661,0))))</f>
        <v/>
      </c>
      <c r="U252" s="169"/>
      <c r="V252" s="170" t="e">
        <f>IF(C252="",NA(),MATCH($B252&amp;$C252,'Smelter Look-up'!$J:$J,0))</f>
        <v>#N/A</v>
      </c>
      <c r="X252" s="171">
        <f t="shared" ca="1" si="9"/>
        <v>0</v>
      </c>
      <c r="AB252" s="171" t="str">
        <f t="shared" si="10"/>
        <v/>
      </c>
    </row>
    <row r="253" spans="1:28" s="171" customFormat="1" ht="20">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IF(B253="","",IF(ISERROR(MATCH($J253,SorP!$B$1:$B$5661,0)),"",INDIRECT("'SorP'!$A$"&amp;MATCH($J253,SorP!$B$1:$B$5661,0))))</f>
        <v/>
      </c>
      <c r="U253" s="169"/>
      <c r="V253" s="170" t="e">
        <f>IF(C253="",NA(),MATCH($B253&amp;$C253,'Smelter Look-up'!$J:$J,0))</f>
        <v>#N/A</v>
      </c>
      <c r="X253" s="171">
        <f t="shared" ca="1" si="9"/>
        <v>0</v>
      </c>
      <c r="AB253" s="171" t="str">
        <f t="shared" si="10"/>
        <v/>
      </c>
    </row>
    <row r="254" spans="1:28" s="171" customFormat="1" ht="20">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IF(B254="","",IF(ISERROR(MATCH($J254,SorP!$B$1:$B$5661,0)),"",INDIRECT("'SorP'!$A$"&amp;MATCH($J254,SorP!$B$1:$B$5661,0))))</f>
        <v/>
      </c>
      <c r="U254" s="169"/>
      <c r="V254" s="170" t="e">
        <f>IF(C254="",NA(),MATCH($B254&amp;$C254,'Smelter Look-up'!$J:$J,0))</f>
        <v>#N/A</v>
      </c>
      <c r="X254" s="171">
        <f t="shared" ca="1" si="9"/>
        <v>0</v>
      </c>
      <c r="AB254" s="171" t="str">
        <f t="shared" si="10"/>
        <v/>
      </c>
    </row>
    <row r="255" spans="1:28" s="171" customFormat="1" ht="20">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IF(B255="","",IF(ISERROR(MATCH($J255,SorP!$B$1:$B$5661,0)),"",INDIRECT("'SorP'!$A$"&amp;MATCH($J255,SorP!$B$1:$B$5661,0))))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20">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20">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20">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20">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20">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20">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20">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20">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20">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20">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20">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20">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20">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20">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20">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20">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20">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20">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20">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20">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20">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20">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20">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20">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20">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20">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20">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20">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20">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20">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20">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20">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20">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20">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20">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20">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20">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20">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ca="1" si="12"/>
        <v>0</v>
      </c>
      <c r="AB294" s="171" t="str">
        <f t="shared" si="13"/>
        <v/>
      </c>
    </row>
    <row r="295" spans="1:28" s="171" customFormat="1" ht="20">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IF(B295="","",IF(ISERROR(MATCH($J295,SorP!$B$1:$B$5661,0)),"",INDIRECT("'SorP'!$A$"&amp;MATCH($J295,SorP!$B$1:$B$5661,0))))</f>
        <v/>
      </c>
      <c r="U295" s="169"/>
      <c r="V295" s="170" t="e">
        <f>IF(C295="",NA(),MATCH($B295&amp;$C295,'Smelter Look-up'!$J:$J,0))</f>
        <v>#N/A</v>
      </c>
      <c r="X295" s="171">
        <f t="shared" ca="1" si="12"/>
        <v>0</v>
      </c>
      <c r="AB295" s="171" t="str">
        <f t="shared" si="13"/>
        <v/>
      </c>
    </row>
    <row r="296" spans="1:28" s="171" customFormat="1" ht="20">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IF(B296="","",IF(ISERROR(MATCH($J296,SorP!$B$1:$B$5661,0)),"",INDIRECT("'SorP'!$A$"&amp;MATCH($J296,SorP!$B$1:$B$5661,0))))</f>
        <v/>
      </c>
      <c r="U296" s="169"/>
      <c r="V296" s="170" t="e">
        <f>IF(C296="",NA(),MATCH($B296&amp;$C296,'Smelter Look-up'!$J:$J,0))</f>
        <v>#N/A</v>
      </c>
      <c r="X296" s="171">
        <f t="shared" ca="1" si="12"/>
        <v>0</v>
      </c>
      <c r="AB296" s="171" t="str">
        <f t="shared" si="13"/>
        <v/>
      </c>
    </row>
    <row r="297" spans="1:28" s="171" customFormat="1" ht="20">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IF(B297="","",IF(ISERROR(MATCH($J297,SorP!$B$1:$B$5661,0)),"",INDIRECT("'SorP'!$A$"&amp;MATCH($J297,SorP!$B$1:$B$5661,0))))</f>
        <v/>
      </c>
      <c r="U297" s="169"/>
      <c r="V297" s="170" t="e">
        <f>IF(C297="",NA(),MATCH($B297&amp;$C297,'Smelter Look-up'!$J:$J,0))</f>
        <v>#N/A</v>
      </c>
      <c r="X297" s="171">
        <f t="shared" ca="1" si="12"/>
        <v>0</v>
      </c>
      <c r="AB297" s="171" t="str">
        <f t="shared" si="13"/>
        <v/>
      </c>
    </row>
    <row r="298" spans="1:28" s="171" customFormat="1" ht="20">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IF(B298="","",IF(ISERROR(MATCH($J298,SorP!$B$1:$B$5661,0)),"",INDIRECT("'SorP'!$A$"&amp;MATCH($J298,SorP!$B$1:$B$5661,0))))</f>
        <v/>
      </c>
      <c r="U298" s="169"/>
      <c r="V298" s="170" t="e">
        <f>IF(C298="",NA(),MATCH($B298&amp;$C298,'Smelter Look-up'!$J:$J,0))</f>
        <v>#N/A</v>
      </c>
      <c r="X298" s="171">
        <f t="shared" ca="1" si="12"/>
        <v>0</v>
      </c>
      <c r="AB298" s="171" t="str">
        <f t="shared" si="13"/>
        <v/>
      </c>
    </row>
    <row r="299" spans="1:28" s="171" customFormat="1" ht="20">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IF(B299="","",IF(ISERROR(MATCH($J299,SorP!$B$1:$B$5661,0)),"",INDIRECT("'SorP'!$A$"&amp;MATCH($J299,SorP!$B$1:$B$5661,0))))</f>
        <v/>
      </c>
      <c r="U299" s="169"/>
      <c r="V299" s="170" t="e">
        <f>IF(C299="",NA(),MATCH($B299&amp;$C299,'Smelter Look-up'!$J:$J,0))</f>
        <v>#N/A</v>
      </c>
      <c r="X299" s="171">
        <f t="shared" ca="1" si="12"/>
        <v>0</v>
      </c>
      <c r="AB299" s="171" t="str">
        <f t="shared" si="13"/>
        <v/>
      </c>
    </row>
    <row r="300" spans="1:28" s="171" customFormat="1" ht="20">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IF(B300="","",IF(ISERROR(MATCH($J300,SorP!$B$1:$B$5661,0)),"",INDIRECT("'SorP'!$A$"&amp;MATCH($J300,SorP!$B$1:$B$5661,0))))</f>
        <v/>
      </c>
      <c r="U300" s="169"/>
      <c r="V300" s="170" t="e">
        <f>IF(C300="",NA(),MATCH($B300&amp;$C300,'Smelter Look-up'!$J:$J,0))</f>
        <v>#N/A</v>
      </c>
      <c r="X300" s="171">
        <f t="shared" ca="1" si="12"/>
        <v>0</v>
      </c>
      <c r="AB300" s="171" t="str">
        <f t="shared" si="13"/>
        <v/>
      </c>
    </row>
    <row r="301" spans="1:28" s="171" customFormat="1" ht="20">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IF(B301="","",IF(ISERROR(MATCH($J301,SorP!$B$1:$B$5661,0)),"",INDIRECT("'SorP'!$A$"&amp;MATCH($J301,SorP!$B$1:$B$5661,0))))</f>
        <v/>
      </c>
      <c r="U301" s="169"/>
      <c r="V301" s="170" t="e">
        <f>IF(C301="",NA(),MATCH($B301&amp;$C301,'Smelter Look-up'!$J:$J,0))</f>
        <v>#N/A</v>
      </c>
      <c r="X301" s="171">
        <f t="shared" ca="1" si="12"/>
        <v>0</v>
      </c>
      <c r="AB301" s="171" t="str">
        <f t="shared" si="13"/>
        <v/>
      </c>
    </row>
    <row r="302" spans="1:28" s="171" customFormat="1" ht="20">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IF(B302="","",IF(ISERROR(MATCH($J302,SorP!$B$1:$B$5661,0)),"",INDIRECT("'SorP'!$A$"&amp;MATCH($J302,SorP!$B$1:$B$5661,0))))</f>
        <v/>
      </c>
      <c r="U302" s="169"/>
      <c r="V302" s="170" t="e">
        <f>IF(C302="",NA(),MATCH($B302&amp;$C302,'Smelter Look-up'!$J:$J,0))</f>
        <v>#N/A</v>
      </c>
      <c r="X302" s="171">
        <f t="shared" ca="1" si="12"/>
        <v>0</v>
      </c>
      <c r="AB302" s="171" t="str">
        <f t="shared" si="13"/>
        <v/>
      </c>
    </row>
    <row r="303" spans="1:28" s="171" customFormat="1" ht="20">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IF(B303="","",IF(ISERROR(MATCH($J303,SorP!$B$1:$B$5661,0)),"",INDIRECT("'SorP'!$A$"&amp;MATCH($J303,SorP!$B$1:$B$5661,0))))</f>
        <v/>
      </c>
      <c r="U303" s="169"/>
      <c r="V303" s="170" t="e">
        <f>IF(C303="",NA(),MATCH($B303&amp;$C303,'Smelter Look-up'!$J:$J,0))</f>
        <v>#N/A</v>
      </c>
      <c r="X303" s="171">
        <f t="shared" ca="1" si="12"/>
        <v>0</v>
      </c>
      <c r="AB303" s="171" t="str">
        <f t="shared" si="13"/>
        <v/>
      </c>
    </row>
    <row r="304" spans="1:28" s="171" customFormat="1" ht="20">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IF(B304="","",IF(ISERROR(MATCH($J304,SorP!$B$1:$B$5661,0)),"",INDIRECT("'SorP'!$A$"&amp;MATCH($J304,SorP!$B$1:$B$5661,0))))</f>
        <v/>
      </c>
      <c r="U304" s="169"/>
      <c r="V304" s="170" t="e">
        <f>IF(C304="",NA(),MATCH($B304&amp;$C304,'Smelter Look-up'!$J:$J,0))</f>
        <v>#N/A</v>
      </c>
      <c r="X304" s="171">
        <f t="shared" ca="1" si="12"/>
        <v>0</v>
      </c>
      <c r="AB304" s="171" t="str">
        <f t="shared" si="13"/>
        <v/>
      </c>
    </row>
    <row r="305" spans="1:28" s="171" customFormat="1" ht="20">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IF(B305="","",IF(ISERROR(MATCH($J305,SorP!$B$1:$B$5661,0)),"",INDIRECT("'SorP'!$A$"&amp;MATCH($J305,SorP!$B$1:$B$5661,0))))</f>
        <v/>
      </c>
      <c r="U305" s="169"/>
      <c r="V305" s="170" t="e">
        <f>IF(C305="",NA(),MATCH($B305&amp;$C305,'Smelter Look-up'!$J:$J,0))</f>
        <v>#N/A</v>
      </c>
      <c r="X305" s="171">
        <f t="shared" ca="1" si="12"/>
        <v>0</v>
      </c>
      <c r="AB305" s="171" t="str">
        <f t="shared" si="13"/>
        <v/>
      </c>
    </row>
    <row r="306" spans="1:28" s="171" customFormat="1" ht="20">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IF(B306="","",IF(ISERROR(MATCH($J306,SorP!$B$1:$B$5661,0)),"",INDIRECT("'SorP'!$A$"&amp;MATCH($J306,SorP!$B$1:$B$5661,0))))</f>
        <v/>
      </c>
      <c r="U306" s="169"/>
      <c r="V306" s="170" t="e">
        <f>IF(C306="",NA(),MATCH($B306&amp;$C306,'Smelter Look-up'!$J:$J,0))</f>
        <v>#N/A</v>
      </c>
      <c r="X306" s="171">
        <f t="shared" ca="1" si="12"/>
        <v>0</v>
      </c>
      <c r="AB306" s="171" t="str">
        <f t="shared" si="13"/>
        <v/>
      </c>
    </row>
    <row r="307" spans="1:28" s="171" customFormat="1" ht="20">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IF(B307="","",IF(ISERROR(MATCH($J307,SorP!$B$1:$B$5661,0)),"",INDIRECT("'SorP'!$A$"&amp;MATCH($J307,SorP!$B$1:$B$5661,0))))</f>
        <v/>
      </c>
      <c r="U307" s="169"/>
      <c r="V307" s="170" t="e">
        <f>IF(C307="",NA(),MATCH($B307&amp;$C307,'Smelter Look-up'!$J:$J,0))</f>
        <v>#N/A</v>
      </c>
      <c r="X307" s="171">
        <f t="shared" ca="1" si="12"/>
        <v>0</v>
      </c>
      <c r="AB307" s="171" t="str">
        <f t="shared" si="13"/>
        <v/>
      </c>
    </row>
    <row r="308" spans="1:28" s="171" customFormat="1" ht="20">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IF(B308="","",IF(ISERROR(MATCH($J308,SorP!$B$1:$B$5661,0)),"",INDIRECT("'SorP'!$A$"&amp;MATCH($J308,SorP!$B$1:$B$5661,0))))</f>
        <v/>
      </c>
      <c r="U308" s="169"/>
      <c r="V308" s="170" t="e">
        <f>IF(C308="",NA(),MATCH($B308&amp;$C308,'Smelter Look-up'!$J:$J,0))</f>
        <v>#N/A</v>
      </c>
      <c r="X308" s="171">
        <f t="shared" ca="1" si="12"/>
        <v>0</v>
      </c>
      <c r="AB308" s="171" t="str">
        <f t="shared" si="13"/>
        <v/>
      </c>
    </row>
    <row r="309" spans="1:28" s="171" customFormat="1" ht="20">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IF(B309="","",IF(ISERROR(MATCH($J309,SorP!$B$1:$B$5661,0)),"",INDIRECT("'SorP'!$A$"&amp;MATCH($J309,SorP!$B$1:$B$5661,0))))</f>
        <v/>
      </c>
      <c r="U309" s="169"/>
      <c r="V309" s="170" t="e">
        <f>IF(C309="",NA(),MATCH($B309&amp;$C309,'Smelter Look-up'!$J:$J,0))</f>
        <v>#N/A</v>
      </c>
      <c r="X309" s="171">
        <f t="shared" ca="1" si="12"/>
        <v>0</v>
      </c>
      <c r="AB309" s="171" t="str">
        <f t="shared" si="13"/>
        <v/>
      </c>
    </row>
    <row r="310" spans="1:28" s="171" customFormat="1" ht="20">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IF(B310="","",IF(ISERROR(MATCH($J310,SorP!$B$1:$B$5661,0)),"",INDIRECT("'SorP'!$A$"&amp;MATCH($J310,SorP!$B$1:$B$5661,0))))</f>
        <v/>
      </c>
      <c r="U310" s="169"/>
      <c r="V310" s="170" t="e">
        <f>IF(C310="",NA(),MATCH($B310&amp;$C310,'Smelter Look-up'!$J:$J,0))</f>
        <v>#N/A</v>
      </c>
      <c r="X310" s="171">
        <f t="shared" ca="1" si="12"/>
        <v>0</v>
      </c>
      <c r="AB310" s="171" t="str">
        <f t="shared" si="13"/>
        <v/>
      </c>
    </row>
    <row r="311" spans="1:28" s="171" customFormat="1" ht="20">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IF(B311="","",IF(ISERROR(MATCH($J311,SorP!$B$1:$B$5661,0)),"",INDIRECT("'SorP'!$A$"&amp;MATCH($J311,SorP!$B$1:$B$5661,0))))</f>
        <v/>
      </c>
      <c r="U311" s="169"/>
      <c r="V311" s="170" t="e">
        <f>IF(C311="",NA(),MATCH($B311&amp;$C311,'Smelter Look-up'!$J:$J,0))</f>
        <v>#N/A</v>
      </c>
      <c r="X311" s="171">
        <f t="shared" ca="1" si="12"/>
        <v>0</v>
      </c>
      <c r="AB311" s="171" t="str">
        <f t="shared" si="13"/>
        <v/>
      </c>
    </row>
    <row r="312" spans="1:28" s="171" customFormat="1" ht="20">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IF(B312="","",IF(ISERROR(MATCH($J312,SorP!$B$1:$B$5661,0)),"",INDIRECT("'SorP'!$A$"&amp;MATCH($J312,SorP!$B$1:$B$5661,0))))</f>
        <v/>
      </c>
      <c r="U312" s="169"/>
      <c r="V312" s="170" t="e">
        <f>IF(C312="",NA(),MATCH($B312&amp;$C312,'Smelter Look-up'!$J:$J,0))</f>
        <v>#N/A</v>
      </c>
      <c r="X312" s="171">
        <f t="shared" ca="1" si="12"/>
        <v>0</v>
      </c>
      <c r="AB312" s="171" t="str">
        <f t="shared" si="13"/>
        <v/>
      </c>
    </row>
    <row r="313" spans="1:28" s="171" customFormat="1" ht="20">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IF(B313="","",IF(ISERROR(MATCH($J313,SorP!$B$1:$B$5661,0)),"",INDIRECT("'SorP'!$A$"&amp;MATCH($J313,SorP!$B$1:$B$5661,0))))</f>
        <v/>
      </c>
      <c r="U313" s="169"/>
      <c r="V313" s="170" t="e">
        <f>IF(C313="",NA(),MATCH($B313&amp;$C313,'Smelter Look-up'!$J:$J,0))</f>
        <v>#N/A</v>
      </c>
      <c r="X313" s="171">
        <f t="shared" ca="1" si="12"/>
        <v>0</v>
      </c>
      <c r="AB313" s="171" t="str">
        <f t="shared" si="13"/>
        <v/>
      </c>
    </row>
    <row r="314" spans="1:28" s="171" customFormat="1" ht="20">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IF(B314="","",IF(ISERROR(MATCH($J314,SorP!$B$1:$B$5661,0)),"",INDIRECT("'SorP'!$A$"&amp;MATCH($J314,SorP!$B$1:$B$5661,0))))</f>
        <v/>
      </c>
      <c r="U314" s="169"/>
      <c r="V314" s="170" t="e">
        <f>IF(C314="",NA(),MATCH($B314&amp;$C314,'Smelter Look-up'!$J:$J,0))</f>
        <v>#N/A</v>
      </c>
      <c r="X314" s="171">
        <f t="shared" ca="1" si="12"/>
        <v>0</v>
      </c>
      <c r="AB314" s="171" t="str">
        <f t="shared" si="13"/>
        <v/>
      </c>
    </row>
    <row r="315" spans="1:28" s="171" customFormat="1" ht="20">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IF(B315="","",IF(ISERROR(MATCH($J315,SorP!$B$1:$B$5661,0)),"",INDIRECT("'SorP'!$A$"&amp;MATCH($J315,SorP!$B$1:$B$5661,0))))</f>
        <v/>
      </c>
      <c r="U315" s="169"/>
      <c r="V315" s="170" t="e">
        <f>IF(C315="",NA(),MATCH($B315&amp;$C315,'Smelter Look-up'!$J:$J,0))</f>
        <v>#N/A</v>
      </c>
      <c r="X315" s="171">
        <f t="shared" ca="1" si="12"/>
        <v>0</v>
      </c>
      <c r="AB315" s="171" t="str">
        <f t="shared" si="13"/>
        <v/>
      </c>
    </row>
    <row r="316" spans="1:28" s="171" customFormat="1" ht="20">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IF(B316="","",IF(ISERROR(MATCH($J316,SorP!$B$1:$B$5661,0)),"",INDIRECT("'SorP'!$A$"&amp;MATCH($J316,SorP!$B$1:$B$5661,0))))</f>
        <v/>
      </c>
      <c r="U316" s="169"/>
      <c r="V316" s="170" t="e">
        <f>IF(C316="",NA(),MATCH($B316&amp;$C316,'Smelter Look-up'!$J:$J,0))</f>
        <v>#N/A</v>
      </c>
      <c r="X316" s="171">
        <f t="shared" ca="1" si="12"/>
        <v>0</v>
      </c>
      <c r="AB316" s="171" t="str">
        <f t="shared" si="13"/>
        <v/>
      </c>
    </row>
    <row r="317" spans="1:28" s="171" customFormat="1" ht="20">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IF(B317="","",IF(ISERROR(MATCH($J317,SorP!$B$1:$B$5661,0)),"",INDIRECT("'SorP'!$A$"&amp;MATCH($J317,SorP!$B$1:$B$5661,0))))</f>
        <v/>
      </c>
      <c r="U317" s="169"/>
      <c r="V317" s="170" t="e">
        <f>IF(C317="",NA(),MATCH($B317&amp;$C317,'Smelter Look-up'!$J:$J,0))</f>
        <v>#N/A</v>
      </c>
      <c r="X317" s="171">
        <f t="shared" ca="1" si="12"/>
        <v>0</v>
      </c>
      <c r="AB317" s="171" t="str">
        <f t="shared" si="13"/>
        <v/>
      </c>
    </row>
    <row r="318" spans="1:28" s="171" customFormat="1" ht="20">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IF(B318="","",IF(ISERROR(MATCH($J318,SorP!$B$1:$B$5661,0)),"",INDIRECT("'SorP'!$A$"&amp;MATCH($J318,SorP!$B$1:$B$5661,0))))</f>
        <v/>
      </c>
      <c r="U318" s="169"/>
      <c r="V318" s="170" t="e">
        <f>IF(C318="",NA(),MATCH($B318&amp;$C318,'Smelter Look-up'!$J:$J,0))</f>
        <v>#N/A</v>
      </c>
      <c r="X318" s="171">
        <f t="shared" ca="1" si="12"/>
        <v>0</v>
      </c>
      <c r="AB318" s="171" t="str">
        <f t="shared" si="13"/>
        <v/>
      </c>
    </row>
    <row r="319" spans="1:28" s="171" customFormat="1" ht="20">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IF(B319="","",IF(ISERROR(MATCH($J319,SorP!$B$1:$B$5661,0)),"",INDIRECT("'SorP'!$A$"&amp;MATCH($J319,SorP!$B$1:$B$5661,0))))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20">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20">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20">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20">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20">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20">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20">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20">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20">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20">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20">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20">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20">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20">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20">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20">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20">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20">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20">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20">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20">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20">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20">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20">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20">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20">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20">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20">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20">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20">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20">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20">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20">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20">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20">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20">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20">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20">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ca="1" si="15"/>
        <v>0</v>
      </c>
      <c r="AB358" s="171" t="str">
        <f t="shared" si="16"/>
        <v/>
      </c>
    </row>
    <row r="359" spans="1:28" s="171" customFormat="1" ht="20">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IF(B359="","",IF(ISERROR(MATCH($J359,SorP!$B$1:$B$5661,0)),"",INDIRECT("'SorP'!$A$"&amp;MATCH($J359,SorP!$B$1:$B$5661,0))))</f>
        <v/>
      </c>
      <c r="U359" s="169"/>
      <c r="V359" s="170" t="e">
        <f>IF(C359="",NA(),MATCH($B359&amp;$C359,'Smelter Look-up'!$J:$J,0))</f>
        <v>#N/A</v>
      </c>
      <c r="X359" s="171">
        <f t="shared" ca="1" si="15"/>
        <v>0</v>
      </c>
      <c r="AB359" s="171" t="str">
        <f t="shared" si="16"/>
        <v/>
      </c>
    </row>
    <row r="360" spans="1:28" s="171" customFormat="1" ht="20">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IF(B360="","",IF(ISERROR(MATCH($J360,SorP!$B$1:$B$5661,0)),"",INDIRECT("'SorP'!$A$"&amp;MATCH($J360,SorP!$B$1:$B$5661,0))))</f>
        <v/>
      </c>
      <c r="U360" s="169"/>
      <c r="V360" s="170" t="e">
        <f>IF(C360="",NA(),MATCH($B360&amp;$C360,'Smelter Look-up'!$J:$J,0))</f>
        <v>#N/A</v>
      </c>
      <c r="X360" s="171">
        <f t="shared" ca="1" si="15"/>
        <v>0</v>
      </c>
      <c r="AB360" s="171" t="str">
        <f t="shared" si="16"/>
        <v/>
      </c>
    </row>
    <row r="361" spans="1:28" s="171" customFormat="1" ht="20">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IF(B361="","",IF(ISERROR(MATCH($J361,SorP!$B$1:$B$5661,0)),"",INDIRECT("'SorP'!$A$"&amp;MATCH($J361,SorP!$B$1:$B$5661,0))))</f>
        <v/>
      </c>
      <c r="U361" s="169"/>
      <c r="V361" s="170" t="e">
        <f>IF(C361="",NA(),MATCH($B361&amp;$C361,'Smelter Look-up'!$J:$J,0))</f>
        <v>#N/A</v>
      </c>
      <c r="X361" s="171">
        <f t="shared" ca="1" si="15"/>
        <v>0</v>
      </c>
      <c r="AB361" s="171" t="str">
        <f t="shared" si="16"/>
        <v/>
      </c>
    </row>
    <row r="362" spans="1:28" s="171" customFormat="1" ht="20">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IF(B362="","",IF(ISERROR(MATCH($J362,SorP!$B$1:$B$5661,0)),"",INDIRECT("'SorP'!$A$"&amp;MATCH($J362,SorP!$B$1:$B$5661,0))))</f>
        <v/>
      </c>
      <c r="U362" s="169"/>
      <c r="V362" s="170" t="e">
        <f>IF(C362="",NA(),MATCH($B362&amp;$C362,'Smelter Look-up'!$J:$J,0))</f>
        <v>#N/A</v>
      </c>
      <c r="X362" s="171">
        <f t="shared" ca="1" si="15"/>
        <v>0</v>
      </c>
      <c r="AB362" s="171" t="str">
        <f t="shared" si="16"/>
        <v/>
      </c>
    </row>
    <row r="363" spans="1:28" s="171" customFormat="1" ht="20">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IF(B363="","",IF(ISERROR(MATCH($J363,SorP!$B$1:$B$5661,0)),"",INDIRECT("'SorP'!$A$"&amp;MATCH($J363,SorP!$B$1:$B$5661,0))))</f>
        <v/>
      </c>
      <c r="U363" s="169"/>
      <c r="V363" s="170" t="e">
        <f>IF(C363="",NA(),MATCH($B363&amp;$C363,'Smelter Look-up'!$J:$J,0))</f>
        <v>#N/A</v>
      </c>
      <c r="X363" s="171">
        <f t="shared" ca="1" si="15"/>
        <v>0</v>
      </c>
      <c r="AB363" s="171" t="str">
        <f t="shared" si="16"/>
        <v/>
      </c>
    </row>
    <row r="364" spans="1:28" s="171" customFormat="1" ht="20">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IF(B364="","",IF(ISERROR(MATCH($J364,SorP!$B$1:$B$5661,0)),"",INDIRECT("'SorP'!$A$"&amp;MATCH($J364,SorP!$B$1:$B$5661,0))))</f>
        <v/>
      </c>
      <c r="U364" s="169"/>
      <c r="V364" s="170" t="e">
        <f>IF(C364="",NA(),MATCH($B364&amp;$C364,'Smelter Look-up'!$J:$J,0))</f>
        <v>#N/A</v>
      </c>
      <c r="X364" s="171">
        <f t="shared" ca="1" si="15"/>
        <v>0</v>
      </c>
      <c r="AB364" s="171" t="str">
        <f t="shared" si="16"/>
        <v/>
      </c>
    </row>
    <row r="365" spans="1:28" s="171" customFormat="1" ht="20">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IF(B365="","",IF(ISERROR(MATCH($J365,SorP!$B$1:$B$5661,0)),"",INDIRECT("'SorP'!$A$"&amp;MATCH($J365,SorP!$B$1:$B$5661,0))))</f>
        <v/>
      </c>
      <c r="U365" s="169"/>
      <c r="V365" s="170" t="e">
        <f>IF(C365="",NA(),MATCH($B365&amp;$C365,'Smelter Look-up'!$J:$J,0))</f>
        <v>#N/A</v>
      </c>
      <c r="X365" s="171">
        <f t="shared" ca="1" si="15"/>
        <v>0</v>
      </c>
      <c r="AB365" s="171" t="str">
        <f t="shared" si="16"/>
        <v/>
      </c>
    </row>
    <row r="366" spans="1:28" s="171" customFormat="1" ht="20">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IF(B366="","",IF(ISERROR(MATCH($J366,SorP!$B$1:$B$5661,0)),"",INDIRECT("'SorP'!$A$"&amp;MATCH($J366,SorP!$B$1:$B$5661,0))))</f>
        <v/>
      </c>
      <c r="U366" s="169"/>
      <c r="V366" s="170" t="e">
        <f>IF(C366="",NA(),MATCH($B366&amp;$C366,'Smelter Look-up'!$J:$J,0))</f>
        <v>#N/A</v>
      </c>
      <c r="X366" s="171">
        <f t="shared" ca="1" si="15"/>
        <v>0</v>
      </c>
      <c r="AB366" s="171" t="str">
        <f t="shared" si="16"/>
        <v/>
      </c>
    </row>
    <row r="367" spans="1:28" s="171" customFormat="1" ht="20">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IF(B367="","",IF(ISERROR(MATCH($J367,SorP!$B$1:$B$5661,0)),"",INDIRECT("'SorP'!$A$"&amp;MATCH($J367,SorP!$B$1:$B$5661,0))))</f>
        <v/>
      </c>
      <c r="U367" s="169"/>
      <c r="V367" s="170" t="e">
        <f>IF(C367="",NA(),MATCH($B367&amp;$C367,'Smelter Look-up'!$J:$J,0))</f>
        <v>#N/A</v>
      </c>
      <c r="X367" s="171">
        <f t="shared" ca="1" si="15"/>
        <v>0</v>
      </c>
      <c r="AB367" s="171" t="str">
        <f t="shared" si="16"/>
        <v/>
      </c>
    </row>
    <row r="368" spans="1:28" s="171" customFormat="1" ht="20">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IF(B368="","",IF(ISERROR(MATCH($J368,SorP!$B$1:$B$5661,0)),"",INDIRECT("'SorP'!$A$"&amp;MATCH($J368,SorP!$B$1:$B$5661,0))))</f>
        <v/>
      </c>
      <c r="U368" s="169"/>
      <c r="V368" s="170" t="e">
        <f>IF(C368="",NA(),MATCH($B368&amp;$C368,'Smelter Look-up'!$J:$J,0))</f>
        <v>#N/A</v>
      </c>
      <c r="X368" s="171">
        <f t="shared" ca="1" si="15"/>
        <v>0</v>
      </c>
      <c r="AB368" s="171" t="str">
        <f t="shared" si="16"/>
        <v/>
      </c>
    </row>
    <row r="369" spans="1:28" s="171" customFormat="1" ht="20">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IF(B369="","",IF(ISERROR(MATCH($J369,SorP!$B$1:$B$5661,0)),"",INDIRECT("'SorP'!$A$"&amp;MATCH($J369,SorP!$B$1:$B$5661,0))))</f>
        <v/>
      </c>
      <c r="U369" s="169"/>
      <c r="V369" s="170" t="e">
        <f>IF(C369="",NA(),MATCH($B369&amp;$C369,'Smelter Look-up'!$J:$J,0))</f>
        <v>#N/A</v>
      </c>
      <c r="X369" s="171">
        <f t="shared" ca="1" si="15"/>
        <v>0</v>
      </c>
      <c r="AB369" s="171" t="str">
        <f t="shared" si="16"/>
        <v/>
      </c>
    </row>
    <row r="370" spans="1:28" s="171" customFormat="1" ht="20">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IF(B370="","",IF(ISERROR(MATCH($J370,SorP!$B$1:$B$5661,0)),"",INDIRECT("'SorP'!$A$"&amp;MATCH($J370,SorP!$B$1:$B$5661,0))))</f>
        <v/>
      </c>
      <c r="U370" s="169"/>
      <c r="V370" s="170" t="e">
        <f>IF(C370="",NA(),MATCH($B370&amp;$C370,'Smelter Look-up'!$J:$J,0))</f>
        <v>#N/A</v>
      </c>
      <c r="X370" s="171">
        <f t="shared" ca="1" si="15"/>
        <v>0</v>
      </c>
      <c r="AB370" s="171" t="str">
        <f t="shared" si="16"/>
        <v/>
      </c>
    </row>
    <row r="371" spans="1:28" s="171" customFormat="1" ht="20">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IF(B371="","",IF(ISERROR(MATCH($J371,SorP!$B$1:$B$5661,0)),"",INDIRECT("'SorP'!$A$"&amp;MATCH($J371,SorP!$B$1:$B$5661,0))))</f>
        <v/>
      </c>
      <c r="U371" s="169"/>
      <c r="V371" s="170" t="e">
        <f>IF(C371="",NA(),MATCH($B371&amp;$C371,'Smelter Look-up'!$J:$J,0))</f>
        <v>#N/A</v>
      </c>
      <c r="X371" s="171">
        <f t="shared" ca="1" si="15"/>
        <v>0</v>
      </c>
      <c r="AB371" s="171" t="str">
        <f t="shared" si="16"/>
        <v/>
      </c>
    </row>
    <row r="372" spans="1:28" s="171" customFormat="1" ht="20">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IF(B372="","",IF(ISERROR(MATCH($J372,SorP!$B$1:$B$5661,0)),"",INDIRECT("'SorP'!$A$"&amp;MATCH($J372,SorP!$B$1:$B$5661,0))))</f>
        <v/>
      </c>
      <c r="U372" s="169"/>
      <c r="V372" s="170" t="e">
        <f>IF(C372="",NA(),MATCH($B372&amp;$C372,'Smelter Look-up'!$J:$J,0))</f>
        <v>#N/A</v>
      </c>
      <c r="X372" s="171">
        <f t="shared" ca="1" si="15"/>
        <v>0</v>
      </c>
      <c r="AB372" s="171" t="str">
        <f t="shared" si="16"/>
        <v/>
      </c>
    </row>
    <row r="373" spans="1:28" s="171" customFormat="1" ht="20">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IF(B373="","",IF(ISERROR(MATCH($J373,SorP!$B$1:$B$5661,0)),"",INDIRECT("'SorP'!$A$"&amp;MATCH($J373,SorP!$B$1:$B$5661,0))))</f>
        <v/>
      </c>
      <c r="U373" s="169"/>
      <c r="V373" s="170" t="e">
        <f>IF(C373="",NA(),MATCH($B373&amp;$C373,'Smelter Look-up'!$J:$J,0))</f>
        <v>#N/A</v>
      </c>
      <c r="X373" s="171">
        <f t="shared" ca="1" si="15"/>
        <v>0</v>
      </c>
      <c r="AB373" s="171" t="str">
        <f t="shared" si="16"/>
        <v/>
      </c>
    </row>
    <row r="374" spans="1:28" s="171" customFormat="1" ht="20">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IF(B374="","",IF(ISERROR(MATCH($J374,SorP!$B$1:$B$5661,0)),"",INDIRECT("'SorP'!$A$"&amp;MATCH($J374,SorP!$B$1:$B$5661,0))))</f>
        <v/>
      </c>
      <c r="U374" s="169"/>
      <c r="V374" s="170" t="e">
        <f>IF(C374="",NA(),MATCH($B374&amp;$C374,'Smelter Look-up'!$J:$J,0))</f>
        <v>#N/A</v>
      </c>
      <c r="X374" s="171">
        <f t="shared" ca="1" si="15"/>
        <v>0</v>
      </c>
      <c r="AB374" s="171" t="str">
        <f t="shared" si="16"/>
        <v/>
      </c>
    </row>
    <row r="375" spans="1:28" s="171" customFormat="1" ht="20">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IF(B375="","",IF(ISERROR(MATCH($J375,SorP!$B$1:$B$5661,0)),"",INDIRECT("'SorP'!$A$"&amp;MATCH($J375,SorP!$B$1:$B$5661,0))))</f>
        <v/>
      </c>
      <c r="U375" s="169"/>
      <c r="V375" s="170" t="e">
        <f>IF(C375="",NA(),MATCH($B375&amp;$C375,'Smelter Look-up'!$J:$J,0))</f>
        <v>#N/A</v>
      </c>
      <c r="X375" s="171">
        <f t="shared" ca="1" si="15"/>
        <v>0</v>
      </c>
      <c r="AB375" s="171" t="str">
        <f t="shared" si="16"/>
        <v/>
      </c>
    </row>
    <row r="376" spans="1:28" s="171" customFormat="1" ht="20">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IF(B376="","",IF(ISERROR(MATCH($J376,SorP!$B$1:$B$5661,0)),"",INDIRECT("'SorP'!$A$"&amp;MATCH($J376,SorP!$B$1:$B$5661,0))))</f>
        <v/>
      </c>
      <c r="U376" s="169"/>
      <c r="V376" s="170" t="e">
        <f>IF(C376="",NA(),MATCH($B376&amp;$C376,'Smelter Look-up'!$J:$J,0))</f>
        <v>#N/A</v>
      </c>
      <c r="X376" s="171">
        <f t="shared" ca="1" si="15"/>
        <v>0</v>
      </c>
      <c r="AB376" s="171" t="str">
        <f t="shared" si="16"/>
        <v/>
      </c>
    </row>
    <row r="377" spans="1:28" s="171" customFormat="1" ht="20">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IF(B377="","",IF(ISERROR(MATCH($J377,SorP!$B$1:$B$5661,0)),"",INDIRECT("'SorP'!$A$"&amp;MATCH($J377,SorP!$B$1:$B$5661,0))))</f>
        <v/>
      </c>
      <c r="U377" s="169"/>
      <c r="V377" s="170" t="e">
        <f>IF(C377="",NA(),MATCH($B377&amp;$C377,'Smelter Look-up'!$J:$J,0))</f>
        <v>#N/A</v>
      </c>
      <c r="X377" s="171">
        <f t="shared" ca="1" si="15"/>
        <v>0</v>
      </c>
      <c r="AB377" s="171" t="str">
        <f t="shared" si="16"/>
        <v/>
      </c>
    </row>
    <row r="378" spans="1:28" s="171" customFormat="1" ht="20">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IF(B378="","",IF(ISERROR(MATCH($J378,SorP!$B$1:$B$5661,0)),"",INDIRECT("'SorP'!$A$"&amp;MATCH($J378,SorP!$B$1:$B$5661,0))))</f>
        <v/>
      </c>
      <c r="U378" s="169"/>
      <c r="V378" s="170" t="e">
        <f>IF(C378="",NA(),MATCH($B378&amp;$C378,'Smelter Look-up'!$J:$J,0))</f>
        <v>#N/A</v>
      </c>
      <c r="X378" s="171">
        <f t="shared" ca="1" si="15"/>
        <v>0</v>
      </c>
      <c r="AB378" s="171" t="str">
        <f t="shared" si="16"/>
        <v/>
      </c>
    </row>
    <row r="379" spans="1:28" s="171" customFormat="1" ht="20">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IF(B379="","",IF(ISERROR(MATCH($J379,SorP!$B$1:$B$5661,0)),"",INDIRECT("'SorP'!$A$"&amp;MATCH($J379,SorP!$B$1:$B$5661,0))))</f>
        <v/>
      </c>
      <c r="U379" s="169"/>
      <c r="V379" s="170" t="e">
        <f>IF(C379="",NA(),MATCH($B379&amp;$C379,'Smelter Look-up'!$J:$J,0))</f>
        <v>#N/A</v>
      </c>
      <c r="X379" s="171">
        <f t="shared" ca="1" si="15"/>
        <v>0</v>
      </c>
      <c r="AB379" s="171" t="str">
        <f t="shared" si="16"/>
        <v/>
      </c>
    </row>
    <row r="380" spans="1:28" s="171" customFormat="1" ht="20">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IF(B380="","",IF(ISERROR(MATCH($J380,SorP!$B$1:$B$5661,0)),"",INDIRECT("'SorP'!$A$"&amp;MATCH($J380,SorP!$B$1:$B$5661,0))))</f>
        <v/>
      </c>
      <c r="U380" s="169"/>
      <c r="V380" s="170" t="e">
        <f>IF(C380="",NA(),MATCH($B380&amp;$C380,'Smelter Look-up'!$J:$J,0))</f>
        <v>#N/A</v>
      </c>
      <c r="X380" s="171">
        <f t="shared" ca="1" si="15"/>
        <v>0</v>
      </c>
      <c r="AB380" s="171" t="str">
        <f t="shared" si="16"/>
        <v/>
      </c>
    </row>
    <row r="381" spans="1:28" s="171" customFormat="1" ht="20">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IF(B381="","",IF(ISERROR(MATCH($J381,SorP!$B$1:$B$5661,0)),"",INDIRECT("'SorP'!$A$"&amp;MATCH($J381,SorP!$B$1:$B$5661,0))))</f>
        <v/>
      </c>
      <c r="U381" s="169"/>
      <c r="V381" s="170" t="e">
        <f>IF(C381="",NA(),MATCH($B381&amp;$C381,'Smelter Look-up'!$J:$J,0))</f>
        <v>#N/A</v>
      </c>
      <c r="X381" s="171">
        <f t="shared" ca="1" si="15"/>
        <v>0</v>
      </c>
      <c r="AB381" s="171" t="str">
        <f t="shared" si="16"/>
        <v/>
      </c>
    </row>
    <row r="382" spans="1:28" s="171" customFormat="1" ht="20">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IF(B382="","",IF(ISERROR(MATCH($J382,SorP!$B$1:$B$5661,0)),"",INDIRECT("'SorP'!$A$"&amp;MATCH($J382,SorP!$B$1:$B$5661,0))))</f>
        <v/>
      </c>
      <c r="U382" s="169"/>
      <c r="V382" s="170" t="e">
        <f>IF(C382="",NA(),MATCH($B382&amp;$C382,'Smelter Look-up'!$J:$J,0))</f>
        <v>#N/A</v>
      </c>
      <c r="X382" s="171">
        <f t="shared" ca="1" si="15"/>
        <v>0</v>
      </c>
      <c r="AB382" s="171" t="str">
        <f t="shared" si="16"/>
        <v/>
      </c>
    </row>
    <row r="383" spans="1:28" s="171" customFormat="1" ht="20">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IF(B383="","",IF(ISERROR(MATCH($J383,SorP!$B$1:$B$5661,0)),"",INDIRECT("'SorP'!$A$"&amp;MATCH($J383,SorP!$B$1:$B$5661,0))))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20">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20">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20">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20">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20">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20">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20">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20">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20">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20">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20">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20">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20">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20">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20">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20">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20">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20">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20">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20">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20">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20">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20">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20">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20">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20">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20">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20">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20">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20">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20">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20">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20">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20">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20">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20">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20">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20">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ca="1" si="18"/>
        <v>0</v>
      </c>
      <c r="AB422" s="171" t="str">
        <f t="shared" si="19"/>
        <v/>
      </c>
    </row>
    <row r="423" spans="1:28" s="171" customFormat="1" ht="20">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IF(B423="","",IF(ISERROR(MATCH($J423,SorP!$B$1:$B$5661,0)),"",INDIRECT("'SorP'!$A$"&amp;MATCH($J423,SorP!$B$1:$B$5661,0))))</f>
        <v/>
      </c>
      <c r="U423" s="169"/>
      <c r="V423" s="170" t="e">
        <f>IF(C423="",NA(),MATCH($B423&amp;$C423,'Smelter Look-up'!$J:$J,0))</f>
        <v>#N/A</v>
      </c>
      <c r="X423" s="171">
        <f t="shared" ca="1" si="18"/>
        <v>0</v>
      </c>
      <c r="AB423" s="171" t="str">
        <f t="shared" si="19"/>
        <v/>
      </c>
    </row>
    <row r="424" spans="1:28" s="171" customFormat="1" ht="20">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IF(B424="","",IF(ISERROR(MATCH($J424,SorP!$B$1:$B$5661,0)),"",INDIRECT("'SorP'!$A$"&amp;MATCH($J424,SorP!$B$1:$B$5661,0))))</f>
        <v/>
      </c>
      <c r="U424" s="169"/>
      <c r="V424" s="170" t="e">
        <f>IF(C424="",NA(),MATCH($B424&amp;$C424,'Smelter Look-up'!$J:$J,0))</f>
        <v>#N/A</v>
      </c>
      <c r="X424" s="171">
        <f t="shared" ca="1" si="18"/>
        <v>0</v>
      </c>
      <c r="AB424" s="171" t="str">
        <f t="shared" si="19"/>
        <v/>
      </c>
    </row>
    <row r="425" spans="1:28" s="171" customFormat="1" ht="20">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IF(B425="","",IF(ISERROR(MATCH($J425,SorP!$B$1:$B$5661,0)),"",INDIRECT("'SorP'!$A$"&amp;MATCH($J425,SorP!$B$1:$B$5661,0))))</f>
        <v/>
      </c>
      <c r="U425" s="169"/>
      <c r="V425" s="170" t="e">
        <f>IF(C425="",NA(),MATCH($B425&amp;$C425,'Smelter Look-up'!$J:$J,0))</f>
        <v>#N/A</v>
      </c>
      <c r="X425" s="171">
        <f t="shared" ca="1" si="18"/>
        <v>0</v>
      </c>
      <c r="AB425" s="171" t="str">
        <f t="shared" si="19"/>
        <v/>
      </c>
    </row>
    <row r="426" spans="1:28" s="171" customFormat="1" ht="20">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IF(B426="","",IF(ISERROR(MATCH($J426,SorP!$B$1:$B$5661,0)),"",INDIRECT("'SorP'!$A$"&amp;MATCH($J426,SorP!$B$1:$B$5661,0))))</f>
        <v/>
      </c>
      <c r="U426" s="169"/>
      <c r="V426" s="170" t="e">
        <f>IF(C426="",NA(),MATCH($B426&amp;$C426,'Smelter Look-up'!$J:$J,0))</f>
        <v>#N/A</v>
      </c>
      <c r="X426" s="171">
        <f t="shared" ca="1" si="18"/>
        <v>0</v>
      </c>
      <c r="AB426" s="171" t="str">
        <f t="shared" si="19"/>
        <v/>
      </c>
    </row>
    <row r="427" spans="1:28" s="171" customFormat="1" ht="20">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IF(B427="","",IF(ISERROR(MATCH($J427,SorP!$B$1:$B$5661,0)),"",INDIRECT("'SorP'!$A$"&amp;MATCH($J427,SorP!$B$1:$B$5661,0))))</f>
        <v/>
      </c>
      <c r="U427" s="169"/>
      <c r="V427" s="170" t="e">
        <f>IF(C427="",NA(),MATCH($B427&amp;$C427,'Smelter Look-up'!$J:$J,0))</f>
        <v>#N/A</v>
      </c>
      <c r="X427" s="171">
        <f t="shared" ca="1" si="18"/>
        <v>0</v>
      </c>
      <c r="AB427" s="171" t="str">
        <f t="shared" si="19"/>
        <v/>
      </c>
    </row>
    <row r="428" spans="1:28" s="171" customFormat="1" ht="20">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IF(B428="","",IF(ISERROR(MATCH($J428,SorP!$B$1:$B$5661,0)),"",INDIRECT("'SorP'!$A$"&amp;MATCH($J428,SorP!$B$1:$B$5661,0))))</f>
        <v/>
      </c>
      <c r="U428" s="169"/>
      <c r="V428" s="170" t="e">
        <f>IF(C428="",NA(),MATCH($B428&amp;$C428,'Smelter Look-up'!$J:$J,0))</f>
        <v>#N/A</v>
      </c>
      <c r="X428" s="171">
        <f t="shared" ca="1" si="18"/>
        <v>0</v>
      </c>
      <c r="AB428" s="171" t="str">
        <f t="shared" si="19"/>
        <v/>
      </c>
    </row>
    <row r="429" spans="1:28" s="171" customFormat="1" ht="20">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IF(B429="","",IF(ISERROR(MATCH($J429,SorP!$B$1:$B$5661,0)),"",INDIRECT("'SorP'!$A$"&amp;MATCH($J429,SorP!$B$1:$B$5661,0))))</f>
        <v/>
      </c>
      <c r="U429" s="169"/>
      <c r="V429" s="170" t="e">
        <f>IF(C429="",NA(),MATCH($B429&amp;$C429,'Smelter Look-up'!$J:$J,0))</f>
        <v>#N/A</v>
      </c>
      <c r="X429" s="171">
        <f t="shared" ca="1" si="18"/>
        <v>0</v>
      </c>
      <c r="AB429" s="171" t="str">
        <f t="shared" si="19"/>
        <v/>
      </c>
    </row>
    <row r="430" spans="1:28" s="171" customFormat="1" ht="20">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IF(B430="","",IF(ISERROR(MATCH($J430,SorP!$B$1:$B$5661,0)),"",INDIRECT("'SorP'!$A$"&amp;MATCH($J430,SorP!$B$1:$B$5661,0))))</f>
        <v/>
      </c>
      <c r="U430" s="169"/>
      <c r="V430" s="170" t="e">
        <f>IF(C430="",NA(),MATCH($B430&amp;$C430,'Smelter Look-up'!$J:$J,0))</f>
        <v>#N/A</v>
      </c>
      <c r="X430" s="171">
        <f t="shared" ca="1" si="18"/>
        <v>0</v>
      </c>
      <c r="AB430" s="171" t="str">
        <f t="shared" si="19"/>
        <v/>
      </c>
    </row>
    <row r="431" spans="1:28" s="171" customFormat="1" ht="20">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IF(B431="","",IF(ISERROR(MATCH($J431,SorP!$B$1:$B$5661,0)),"",INDIRECT("'SorP'!$A$"&amp;MATCH($J431,SorP!$B$1:$B$5661,0))))</f>
        <v/>
      </c>
      <c r="U431" s="169"/>
      <c r="V431" s="170" t="e">
        <f>IF(C431="",NA(),MATCH($B431&amp;$C431,'Smelter Look-up'!$J:$J,0))</f>
        <v>#N/A</v>
      </c>
      <c r="X431" s="171">
        <f t="shared" ca="1" si="18"/>
        <v>0</v>
      </c>
      <c r="AB431" s="171" t="str">
        <f t="shared" si="19"/>
        <v/>
      </c>
    </row>
    <row r="432" spans="1:28" s="171" customFormat="1" ht="20">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IF(B432="","",IF(ISERROR(MATCH($J432,SorP!$B$1:$B$5661,0)),"",INDIRECT("'SorP'!$A$"&amp;MATCH($J432,SorP!$B$1:$B$5661,0))))</f>
        <v/>
      </c>
      <c r="U432" s="169"/>
      <c r="V432" s="170" t="e">
        <f>IF(C432="",NA(),MATCH($B432&amp;$C432,'Smelter Look-up'!$J:$J,0))</f>
        <v>#N/A</v>
      </c>
      <c r="X432" s="171">
        <f t="shared" ca="1" si="18"/>
        <v>0</v>
      </c>
      <c r="AB432" s="171" t="str">
        <f t="shared" si="19"/>
        <v/>
      </c>
    </row>
    <row r="433" spans="1:28" s="171" customFormat="1" ht="20">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IF(B433="","",IF(ISERROR(MATCH($J433,SorP!$B$1:$B$5661,0)),"",INDIRECT("'SorP'!$A$"&amp;MATCH($J433,SorP!$B$1:$B$5661,0))))</f>
        <v/>
      </c>
      <c r="U433" s="169"/>
      <c r="V433" s="170" t="e">
        <f>IF(C433="",NA(),MATCH($B433&amp;$C433,'Smelter Look-up'!$J:$J,0))</f>
        <v>#N/A</v>
      </c>
      <c r="X433" s="171">
        <f t="shared" ca="1" si="18"/>
        <v>0</v>
      </c>
      <c r="AB433" s="171" t="str">
        <f t="shared" si="19"/>
        <v/>
      </c>
    </row>
    <row r="434" spans="1:28" s="171" customFormat="1" ht="20">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IF(B434="","",IF(ISERROR(MATCH($J434,SorP!$B$1:$B$5661,0)),"",INDIRECT("'SorP'!$A$"&amp;MATCH($J434,SorP!$B$1:$B$5661,0))))</f>
        <v/>
      </c>
      <c r="U434" s="169"/>
      <c r="V434" s="170" t="e">
        <f>IF(C434="",NA(),MATCH($B434&amp;$C434,'Smelter Look-up'!$J:$J,0))</f>
        <v>#N/A</v>
      </c>
      <c r="X434" s="171">
        <f t="shared" ca="1" si="18"/>
        <v>0</v>
      </c>
      <c r="AB434" s="171" t="str">
        <f t="shared" si="19"/>
        <v/>
      </c>
    </row>
    <row r="435" spans="1:28" s="171" customFormat="1" ht="20">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IF(B435="","",IF(ISERROR(MATCH($J435,SorP!$B$1:$B$5661,0)),"",INDIRECT("'SorP'!$A$"&amp;MATCH($J435,SorP!$B$1:$B$5661,0))))</f>
        <v/>
      </c>
      <c r="U435" s="169"/>
      <c r="V435" s="170" t="e">
        <f>IF(C435="",NA(),MATCH($B435&amp;$C435,'Smelter Look-up'!$J:$J,0))</f>
        <v>#N/A</v>
      </c>
      <c r="X435" s="171">
        <f t="shared" ca="1" si="18"/>
        <v>0</v>
      </c>
      <c r="AB435" s="171" t="str">
        <f t="shared" si="19"/>
        <v/>
      </c>
    </row>
    <row r="436" spans="1:28" s="171" customFormat="1" ht="20">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IF(B436="","",IF(ISERROR(MATCH($J436,SorP!$B$1:$B$5661,0)),"",INDIRECT("'SorP'!$A$"&amp;MATCH($J436,SorP!$B$1:$B$5661,0))))</f>
        <v/>
      </c>
      <c r="U436" s="169"/>
      <c r="V436" s="170" t="e">
        <f>IF(C436="",NA(),MATCH($B436&amp;$C436,'Smelter Look-up'!$J:$J,0))</f>
        <v>#N/A</v>
      </c>
      <c r="X436" s="171">
        <f t="shared" ca="1" si="18"/>
        <v>0</v>
      </c>
      <c r="AB436" s="171" t="str">
        <f t="shared" si="19"/>
        <v/>
      </c>
    </row>
    <row r="437" spans="1:28" s="171" customFormat="1" ht="20">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IF(B437="","",IF(ISERROR(MATCH($J437,SorP!$B$1:$B$5661,0)),"",INDIRECT("'SorP'!$A$"&amp;MATCH($J437,SorP!$B$1:$B$5661,0))))</f>
        <v/>
      </c>
      <c r="U437" s="169"/>
      <c r="V437" s="170" t="e">
        <f>IF(C437="",NA(),MATCH($B437&amp;$C437,'Smelter Look-up'!$J:$J,0))</f>
        <v>#N/A</v>
      </c>
      <c r="X437" s="171">
        <f t="shared" ca="1" si="18"/>
        <v>0</v>
      </c>
      <c r="AB437" s="171" t="str">
        <f t="shared" si="19"/>
        <v/>
      </c>
    </row>
    <row r="438" spans="1:28" s="171" customFormat="1" ht="20">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IF(B438="","",IF(ISERROR(MATCH($J438,SorP!$B$1:$B$5661,0)),"",INDIRECT("'SorP'!$A$"&amp;MATCH($J438,SorP!$B$1:$B$5661,0))))</f>
        <v/>
      </c>
      <c r="U438" s="169"/>
      <c r="V438" s="170" t="e">
        <f>IF(C438="",NA(),MATCH($B438&amp;$C438,'Smelter Look-up'!$J:$J,0))</f>
        <v>#N/A</v>
      </c>
      <c r="X438" s="171">
        <f t="shared" ca="1" si="18"/>
        <v>0</v>
      </c>
      <c r="AB438" s="171" t="str">
        <f t="shared" si="19"/>
        <v/>
      </c>
    </row>
    <row r="439" spans="1:28" s="171" customFormat="1" ht="20">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IF(B439="","",IF(ISERROR(MATCH($J439,SorP!$B$1:$B$5661,0)),"",INDIRECT("'SorP'!$A$"&amp;MATCH($J439,SorP!$B$1:$B$5661,0))))</f>
        <v/>
      </c>
      <c r="U439" s="169"/>
      <c r="V439" s="170" t="e">
        <f>IF(C439="",NA(),MATCH($B439&amp;$C439,'Smelter Look-up'!$J:$J,0))</f>
        <v>#N/A</v>
      </c>
      <c r="X439" s="171">
        <f t="shared" ca="1" si="18"/>
        <v>0</v>
      </c>
      <c r="AB439" s="171" t="str">
        <f t="shared" si="19"/>
        <v/>
      </c>
    </row>
    <row r="440" spans="1:28" s="171" customFormat="1" ht="20">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IF(B440="","",IF(ISERROR(MATCH($J440,SorP!$B$1:$B$5661,0)),"",INDIRECT("'SorP'!$A$"&amp;MATCH($J440,SorP!$B$1:$B$5661,0))))</f>
        <v/>
      </c>
      <c r="U440" s="169"/>
      <c r="V440" s="170" t="e">
        <f>IF(C440="",NA(),MATCH($B440&amp;$C440,'Smelter Look-up'!$J:$J,0))</f>
        <v>#N/A</v>
      </c>
      <c r="X440" s="171">
        <f t="shared" ca="1" si="18"/>
        <v>0</v>
      </c>
      <c r="AB440" s="171" t="str">
        <f t="shared" si="19"/>
        <v/>
      </c>
    </row>
    <row r="441" spans="1:28" s="171" customFormat="1" ht="20">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IF(B441="","",IF(ISERROR(MATCH($J441,SorP!$B$1:$B$5661,0)),"",INDIRECT("'SorP'!$A$"&amp;MATCH($J441,SorP!$B$1:$B$5661,0))))</f>
        <v/>
      </c>
      <c r="U441" s="169"/>
      <c r="V441" s="170" t="e">
        <f>IF(C441="",NA(),MATCH($B441&amp;$C441,'Smelter Look-up'!$J:$J,0))</f>
        <v>#N/A</v>
      </c>
      <c r="X441" s="171">
        <f t="shared" ca="1" si="18"/>
        <v>0</v>
      </c>
      <c r="AB441" s="171" t="str">
        <f t="shared" si="19"/>
        <v/>
      </c>
    </row>
    <row r="442" spans="1:28" s="171" customFormat="1" ht="20">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IF(B442="","",IF(ISERROR(MATCH($J442,SorP!$B$1:$B$5661,0)),"",INDIRECT("'SorP'!$A$"&amp;MATCH($J442,SorP!$B$1:$B$5661,0))))</f>
        <v/>
      </c>
      <c r="U442" s="169"/>
      <c r="V442" s="170" t="e">
        <f>IF(C442="",NA(),MATCH($B442&amp;$C442,'Smelter Look-up'!$J:$J,0))</f>
        <v>#N/A</v>
      </c>
      <c r="X442" s="171">
        <f t="shared" ca="1" si="18"/>
        <v>0</v>
      </c>
      <c r="AB442" s="171" t="str">
        <f t="shared" si="19"/>
        <v/>
      </c>
    </row>
    <row r="443" spans="1:28" s="171" customFormat="1" ht="20">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IF(B443="","",IF(ISERROR(MATCH($J443,SorP!$B$1:$B$5661,0)),"",INDIRECT("'SorP'!$A$"&amp;MATCH($J443,SorP!$B$1:$B$5661,0))))</f>
        <v/>
      </c>
      <c r="U443" s="169"/>
      <c r="V443" s="170" t="e">
        <f>IF(C443="",NA(),MATCH($B443&amp;$C443,'Smelter Look-up'!$J:$J,0))</f>
        <v>#N/A</v>
      </c>
      <c r="X443" s="171">
        <f t="shared" ca="1" si="18"/>
        <v>0</v>
      </c>
      <c r="AB443" s="171" t="str">
        <f t="shared" si="19"/>
        <v/>
      </c>
    </row>
    <row r="444" spans="1:28" s="171" customFormat="1" ht="20">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IF(B444="","",IF(ISERROR(MATCH($J444,SorP!$B$1:$B$5661,0)),"",INDIRECT("'SorP'!$A$"&amp;MATCH($J444,SorP!$B$1:$B$5661,0))))</f>
        <v/>
      </c>
      <c r="U444" s="169"/>
      <c r="V444" s="170" t="e">
        <f>IF(C444="",NA(),MATCH($B444&amp;$C444,'Smelter Look-up'!$J:$J,0))</f>
        <v>#N/A</v>
      </c>
      <c r="X444" s="171">
        <f t="shared" ca="1" si="18"/>
        <v>0</v>
      </c>
      <c r="AB444" s="171" t="str">
        <f t="shared" si="19"/>
        <v/>
      </c>
    </row>
    <row r="445" spans="1:28" s="171" customFormat="1" ht="20">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IF(B445="","",IF(ISERROR(MATCH($J445,SorP!$B$1:$B$5661,0)),"",INDIRECT("'SorP'!$A$"&amp;MATCH($J445,SorP!$B$1:$B$5661,0))))</f>
        <v/>
      </c>
      <c r="U445" s="169"/>
      <c r="V445" s="170" t="e">
        <f>IF(C445="",NA(),MATCH($B445&amp;$C445,'Smelter Look-up'!$J:$J,0))</f>
        <v>#N/A</v>
      </c>
      <c r="X445" s="171">
        <f t="shared" ca="1" si="18"/>
        <v>0</v>
      </c>
      <c r="AB445" s="171" t="str">
        <f t="shared" si="19"/>
        <v/>
      </c>
    </row>
    <row r="446" spans="1:28" s="171" customFormat="1" ht="20">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IF(B446="","",IF(ISERROR(MATCH($J446,SorP!$B$1:$B$5661,0)),"",INDIRECT("'SorP'!$A$"&amp;MATCH($J446,SorP!$B$1:$B$5661,0))))</f>
        <v/>
      </c>
      <c r="U446" s="169"/>
      <c r="V446" s="170" t="e">
        <f>IF(C446="",NA(),MATCH($B446&amp;$C446,'Smelter Look-up'!$J:$J,0))</f>
        <v>#N/A</v>
      </c>
      <c r="X446" s="171">
        <f t="shared" ca="1" si="18"/>
        <v>0</v>
      </c>
      <c r="AB446" s="171" t="str">
        <f t="shared" si="19"/>
        <v/>
      </c>
    </row>
    <row r="447" spans="1:28" s="171" customFormat="1" ht="20">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IF(B447="","",IF(ISERROR(MATCH($J447,SorP!$B$1:$B$5661,0)),"",INDIRECT("'SorP'!$A$"&amp;MATCH($J447,SorP!$B$1:$B$5661,0))))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20">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20">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20">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20">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20">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20">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20">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20">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20">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20">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20">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20">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20">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20">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20">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20">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20">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20">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20">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20">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20">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20">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20">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20">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20">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20">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20">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20">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20">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20">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20">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20">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20">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20">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20">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20">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20">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20">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ca="1" si="21"/>
        <v>0</v>
      </c>
      <c r="AB486" s="171" t="str">
        <f t="shared" si="22"/>
        <v/>
      </c>
    </row>
    <row r="487" spans="1:28" s="171" customFormat="1" ht="20">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IF(B487="","",IF(ISERROR(MATCH($J487,SorP!$B$1:$B$5661,0)),"",INDIRECT("'SorP'!$A$"&amp;MATCH($J487,SorP!$B$1:$B$5661,0))))</f>
        <v/>
      </c>
      <c r="U487" s="169"/>
      <c r="V487" s="170" t="e">
        <f>IF(C487="",NA(),MATCH($B487&amp;$C487,'Smelter Look-up'!$J:$J,0))</f>
        <v>#N/A</v>
      </c>
      <c r="X487" s="171">
        <f t="shared" ca="1" si="21"/>
        <v>0</v>
      </c>
      <c r="AB487" s="171" t="str">
        <f t="shared" si="22"/>
        <v/>
      </c>
    </row>
    <row r="488" spans="1:28" s="171" customFormat="1" ht="20">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IF(B488="","",IF(ISERROR(MATCH($J488,SorP!$B$1:$B$5661,0)),"",INDIRECT("'SorP'!$A$"&amp;MATCH($J488,SorP!$B$1:$B$5661,0))))</f>
        <v/>
      </c>
      <c r="U488" s="169"/>
      <c r="V488" s="170" t="e">
        <f>IF(C488="",NA(),MATCH($B488&amp;$C488,'Smelter Look-up'!$J:$J,0))</f>
        <v>#N/A</v>
      </c>
      <c r="X488" s="171">
        <f t="shared" ca="1" si="21"/>
        <v>0</v>
      </c>
      <c r="AB488" s="171" t="str">
        <f t="shared" si="22"/>
        <v/>
      </c>
    </row>
    <row r="489" spans="1:28" s="171" customFormat="1" ht="20">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IF(B489="","",IF(ISERROR(MATCH($J489,SorP!$B$1:$B$5661,0)),"",INDIRECT("'SorP'!$A$"&amp;MATCH($J489,SorP!$B$1:$B$5661,0))))</f>
        <v/>
      </c>
      <c r="U489" s="169"/>
      <c r="V489" s="170" t="e">
        <f>IF(C489="",NA(),MATCH($B489&amp;$C489,'Smelter Look-up'!$J:$J,0))</f>
        <v>#N/A</v>
      </c>
      <c r="X489" s="171">
        <f t="shared" ca="1" si="21"/>
        <v>0</v>
      </c>
      <c r="AB489" s="171" t="str">
        <f t="shared" si="22"/>
        <v/>
      </c>
    </row>
    <row r="490" spans="1:28" s="171" customFormat="1" ht="20">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IF(B490="","",IF(ISERROR(MATCH($J490,SorP!$B$1:$B$5661,0)),"",INDIRECT("'SorP'!$A$"&amp;MATCH($J490,SorP!$B$1:$B$5661,0))))</f>
        <v/>
      </c>
      <c r="U490" s="169"/>
      <c r="V490" s="170" t="e">
        <f>IF(C490="",NA(),MATCH($B490&amp;$C490,'Smelter Look-up'!$J:$J,0))</f>
        <v>#N/A</v>
      </c>
      <c r="X490" s="171">
        <f t="shared" ca="1" si="21"/>
        <v>0</v>
      </c>
      <c r="AB490" s="171" t="str">
        <f t="shared" si="22"/>
        <v/>
      </c>
    </row>
    <row r="491" spans="1:28" s="171" customFormat="1" ht="20">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IF(B491="","",IF(ISERROR(MATCH($J491,SorP!$B$1:$B$5661,0)),"",INDIRECT("'SorP'!$A$"&amp;MATCH($J491,SorP!$B$1:$B$5661,0))))</f>
        <v/>
      </c>
      <c r="U491" s="169"/>
      <c r="V491" s="170" t="e">
        <f>IF(C491="",NA(),MATCH($B491&amp;$C491,'Smelter Look-up'!$J:$J,0))</f>
        <v>#N/A</v>
      </c>
      <c r="X491" s="171">
        <f t="shared" ca="1" si="21"/>
        <v>0</v>
      </c>
      <c r="AB491" s="171" t="str">
        <f t="shared" si="22"/>
        <v/>
      </c>
    </row>
    <row r="492" spans="1:28" s="171" customFormat="1" ht="20">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IF(B492="","",IF(ISERROR(MATCH($J492,SorP!$B$1:$B$5661,0)),"",INDIRECT("'SorP'!$A$"&amp;MATCH($J492,SorP!$B$1:$B$5661,0))))</f>
        <v/>
      </c>
      <c r="U492" s="169"/>
      <c r="V492" s="170" t="e">
        <f>IF(C492="",NA(),MATCH($B492&amp;$C492,'Smelter Look-up'!$J:$J,0))</f>
        <v>#N/A</v>
      </c>
      <c r="X492" s="171">
        <f t="shared" ca="1" si="21"/>
        <v>0</v>
      </c>
      <c r="AB492" s="171" t="str">
        <f t="shared" si="22"/>
        <v/>
      </c>
    </row>
    <row r="493" spans="1:28" s="171" customFormat="1" ht="20">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IF(B493="","",IF(ISERROR(MATCH($J493,SorP!$B$1:$B$5661,0)),"",INDIRECT("'SorP'!$A$"&amp;MATCH($J493,SorP!$B$1:$B$5661,0))))</f>
        <v/>
      </c>
      <c r="U493" s="169"/>
      <c r="V493" s="170" t="e">
        <f>IF(C493="",NA(),MATCH($B493&amp;$C493,'Smelter Look-up'!$J:$J,0))</f>
        <v>#N/A</v>
      </c>
      <c r="X493" s="171">
        <f t="shared" ca="1" si="21"/>
        <v>0</v>
      </c>
      <c r="AB493" s="171" t="str">
        <f t="shared" si="22"/>
        <v/>
      </c>
    </row>
    <row r="494" spans="1:28" s="171" customFormat="1" ht="20">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IF(B494="","",IF(ISERROR(MATCH($J494,SorP!$B$1:$B$5661,0)),"",INDIRECT("'SorP'!$A$"&amp;MATCH($J494,SorP!$B$1:$B$5661,0))))</f>
        <v/>
      </c>
      <c r="U494" s="169"/>
      <c r="V494" s="170" t="e">
        <f>IF(C494="",NA(),MATCH($B494&amp;$C494,'Smelter Look-up'!$J:$J,0))</f>
        <v>#N/A</v>
      </c>
      <c r="X494" s="171">
        <f t="shared" ca="1" si="21"/>
        <v>0</v>
      </c>
      <c r="AB494" s="171" t="str">
        <f t="shared" si="22"/>
        <v/>
      </c>
    </row>
    <row r="495" spans="1:28" s="171" customFormat="1" ht="20">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IF(B495="","",IF(ISERROR(MATCH($J495,SorP!$B$1:$B$5661,0)),"",INDIRECT("'SorP'!$A$"&amp;MATCH($J495,SorP!$B$1:$B$5661,0))))</f>
        <v/>
      </c>
      <c r="U495" s="169"/>
      <c r="V495" s="170" t="e">
        <f>IF(C495="",NA(),MATCH($B495&amp;$C495,'Smelter Look-up'!$J:$J,0))</f>
        <v>#N/A</v>
      </c>
      <c r="X495" s="171">
        <f t="shared" ca="1" si="21"/>
        <v>0</v>
      </c>
      <c r="AB495" s="171" t="str">
        <f t="shared" si="22"/>
        <v/>
      </c>
    </row>
    <row r="496" spans="1:28" s="171" customFormat="1" ht="20">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IF(B496="","",IF(ISERROR(MATCH($J496,SorP!$B$1:$B$5661,0)),"",INDIRECT("'SorP'!$A$"&amp;MATCH($J496,SorP!$B$1:$B$5661,0))))</f>
        <v/>
      </c>
      <c r="U496" s="169"/>
      <c r="V496" s="170" t="e">
        <f>IF(C496="",NA(),MATCH($B496&amp;$C496,'Smelter Look-up'!$J:$J,0))</f>
        <v>#N/A</v>
      </c>
      <c r="X496" s="171">
        <f t="shared" ca="1" si="21"/>
        <v>0</v>
      </c>
      <c r="AB496" s="171" t="str">
        <f t="shared" si="22"/>
        <v/>
      </c>
    </row>
    <row r="497" spans="1:28" s="171" customFormat="1" ht="20">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IF(B497="","",IF(ISERROR(MATCH($J497,SorP!$B$1:$B$5661,0)),"",INDIRECT("'SorP'!$A$"&amp;MATCH($J497,SorP!$B$1:$B$5661,0))))</f>
        <v/>
      </c>
      <c r="U497" s="169"/>
      <c r="V497" s="170" t="e">
        <f>IF(C497="",NA(),MATCH($B497&amp;$C497,'Smelter Look-up'!$J:$J,0))</f>
        <v>#N/A</v>
      </c>
      <c r="X497" s="171">
        <f t="shared" ca="1" si="21"/>
        <v>0</v>
      </c>
      <c r="AB497" s="171" t="str">
        <f t="shared" si="22"/>
        <v/>
      </c>
    </row>
    <row r="498" spans="1:28" s="171" customFormat="1" ht="20">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IF(B498="","",IF(ISERROR(MATCH($J498,SorP!$B$1:$B$5661,0)),"",INDIRECT("'SorP'!$A$"&amp;MATCH($J498,SorP!$B$1:$B$5661,0))))</f>
        <v/>
      </c>
      <c r="U498" s="169"/>
      <c r="V498" s="170" t="e">
        <f>IF(C498="",NA(),MATCH($B498&amp;$C498,'Smelter Look-up'!$J:$J,0))</f>
        <v>#N/A</v>
      </c>
      <c r="X498" s="171">
        <f t="shared" ca="1" si="21"/>
        <v>0</v>
      </c>
      <c r="AB498" s="171" t="str">
        <f t="shared" si="22"/>
        <v/>
      </c>
    </row>
    <row r="499" spans="1:28" s="171" customFormat="1" ht="20">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IF(B499="","",IF(ISERROR(MATCH($J499,SorP!$B$1:$B$5661,0)),"",INDIRECT("'SorP'!$A$"&amp;MATCH($J499,SorP!$B$1:$B$5661,0))))</f>
        <v/>
      </c>
      <c r="U499" s="169"/>
      <c r="V499" s="170" t="e">
        <f>IF(C499="",NA(),MATCH($B499&amp;$C499,'Smelter Look-up'!$J:$J,0))</f>
        <v>#N/A</v>
      </c>
      <c r="X499" s="171">
        <f t="shared" ca="1" si="21"/>
        <v>0</v>
      </c>
      <c r="AB499" s="171" t="str">
        <f t="shared" si="22"/>
        <v/>
      </c>
    </row>
    <row r="500" spans="1:28" s="171" customFormat="1" ht="20">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IF(B500="","",IF(ISERROR(MATCH($J500,SorP!$B$1:$B$5661,0)),"",INDIRECT("'SorP'!$A$"&amp;MATCH($J500,SorP!$B$1:$B$5661,0))))</f>
        <v/>
      </c>
      <c r="U500" s="169"/>
      <c r="V500" s="170" t="e">
        <f>IF(C500="",NA(),MATCH($B500&amp;$C500,'Smelter Look-up'!$J:$J,0))</f>
        <v>#N/A</v>
      </c>
      <c r="X500" s="171">
        <f t="shared" ca="1" si="21"/>
        <v>0</v>
      </c>
      <c r="AB500" s="171" t="str">
        <f t="shared" si="22"/>
        <v/>
      </c>
    </row>
    <row r="501" spans="1:28" s="171" customFormat="1" ht="20">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IF(B501="","",IF(ISERROR(MATCH($J501,SorP!$B$1:$B$5661,0)),"",INDIRECT("'SorP'!$A$"&amp;MATCH($J501,SorP!$B$1:$B$5661,0))))</f>
        <v/>
      </c>
      <c r="U501" s="169"/>
      <c r="V501" s="170" t="e">
        <f>IF(C501="",NA(),MATCH($B501&amp;$C501,'Smelter Look-up'!$J:$J,0))</f>
        <v>#N/A</v>
      </c>
      <c r="X501" s="171">
        <f t="shared" ca="1" si="21"/>
        <v>0</v>
      </c>
      <c r="AB501" s="171" t="str">
        <f t="shared" si="22"/>
        <v/>
      </c>
    </row>
    <row r="502" spans="1:28" s="171" customFormat="1" ht="20">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IF(B502="","",IF(ISERROR(MATCH($J502,SorP!$B$1:$B$5661,0)),"",INDIRECT("'SorP'!$A$"&amp;MATCH($J502,SorP!$B$1:$B$5661,0))))</f>
        <v/>
      </c>
      <c r="U502" s="169"/>
      <c r="V502" s="170" t="e">
        <f>IF(C502="",NA(),MATCH($B502&amp;$C502,'Smelter Look-up'!$J:$J,0))</f>
        <v>#N/A</v>
      </c>
      <c r="X502" s="171">
        <f t="shared" ca="1" si="21"/>
        <v>0</v>
      </c>
      <c r="AB502" s="171" t="str">
        <f t="shared" si="22"/>
        <v/>
      </c>
    </row>
    <row r="503" spans="1:28" s="171" customFormat="1" ht="20">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IF(B503="","",IF(ISERROR(MATCH($J503,SorP!$B$1:$B$5661,0)),"",INDIRECT("'SorP'!$A$"&amp;MATCH($J503,SorP!$B$1:$B$5661,0))))</f>
        <v/>
      </c>
      <c r="U503" s="169"/>
      <c r="V503" s="170" t="e">
        <f>IF(C503="",NA(),MATCH($B503&amp;$C503,'Smelter Look-up'!$J:$J,0))</f>
        <v>#N/A</v>
      </c>
      <c r="X503" s="171">
        <f t="shared" ca="1" si="21"/>
        <v>0</v>
      </c>
      <c r="AB503" s="171" t="str">
        <f t="shared" si="22"/>
        <v/>
      </c>
    </row>
    <row r="504" spans="1:28" s="171" customFormat="1" ht="20">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IF(B504="","",IF(ISERROR(MATCH($J504,SorP!$B$1:$B$5661,0)),"",INDIRECT("'SorP'!$A$"&amp;MATCH($J504,SorP!$B$1:$B$5661,0))))</f>
        <v/>
      </c>
      <c r="U504" s="169"/>
      <c r="V504" s="170" t="e">
        <f>IF(C504="",NA(),MATCH($B504&amp;$C504,'Smelter Look-up'!$J:$J,0))</f>
        <v>#N/A</v>
      </c>
      <c r="X504" s="171">
        <f t="shared" ca="1" si="21"/>
        <v>0</v>
      </c>
      <c r="AB504" s="171" t="str">
        <f t="shared" si="22"/>
        <v/>
      </c>
    </row>
    <row r="505" spans="1:28" s="171" customFormat="1" ht="20">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IF(B505="","",IF(ISERROR(MATCH($J505,SorP!$B$1:$B$5661,0)),"",INDIRECT("'SorP'!$A$"&amp;MATCH($J505,SorP!$B$1:$B$5661,0))))</f>
        <v/>
      </c>
      <c r="U505" s="169"/>
      <c r="V505" s="170" t="e">
        <f>IF(C505="",NA(),MATCH($B505&amp;$C505,'Smelter Look-up'!$J:$J,0))</f>
        <v>#N/A</v>
      </c>
      <c r="X505" s="171">
        <f t="shared" ca="1" si="21"/>
        <v>0</v>
      </c>
      <c r="AB505" s="171" t="str">
        <f t="shared" si="22"/>
        <v/>
      </c>
    </row>
    <row r="506" spans="1:28" s="171" customFormat="1" ht="20">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IF(B506="","",IF(ISERROR(MATCH($J506,SorP!$B$1:$B$5661,0)),"",INDIRECT("'SorP'!$A$"&amp;MATCH($J506,SorP!$B$1:$B$5661,0))))</f>
        <v/>
      </c>
      <c r="U506" s="169"/>
      <c r="V506" s="170" t="e">
        <f>IF(C506="",NA(),MATCH($B506&amp;$C506,'Smelter Look-up'!$J:$J,0))</f>
        <v>#N/A</v>
      </c>
      <c r="X506" s="171">
        <f t="shared" ca="1" si="21"/>
        <v>0</v>
      </c>
      <c r="AB506" s="171" t="str">
        <f t="shared" si="22"/>
        <v/>
      </c>
    </row>
    <row r="507" spans="1:28" s="171" customFormat="1" ht="20">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IF(B507="","",IF(ISERROR(MATCH($J507,SorP!$B$1:$B$5661,0)),"",INDIRECT("'SorP'!$A$"&amp;MATCH($J507,SorP!$B$1:$B$5661,0))))</f>
        <v/>
      </c>
      <c r="U507" s="169"/>
      <c r="V507" s="170" t="e">
        <f>IF(C507="",NA(),MATCH($B507&amp;$C507,'Smelter Look-up'!$J:$J,0))</f>
        <v>#N/A</v>
      </c>
      <c r="X507" s="171">
        <f t="shared" ca="1" si="21"/>
        <v>0</v>
      </c>
      <c r="AB507" s="171" t="str">
        <f t="shared" si="22"/>
        <v/>
      </c>
    </row>
    <row r="508" spans="1:28" s="171" customFormat="1" ht="20">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IF(B508="","",IF(ISERROR(MATCH($J508,SorP!$B$1:$B$5661,0)),"",INDIRECT("'SorP'!$A$"&amp;MATCH($J508,SorP!$B$1:$B$5661,0))))</f>
        <v/>
      </c>
      <c r="U508" s="169"/>
      <c r="V508" s="170" t="e">
        <f>IF(C508="",NA(),MATCH($B508&amp;$C508,'Smelter Look-up'!$J:$J,0))</f>
        <v>#N/A</v>
      </c>
      <c r="X508" s="171">
        <f t="shared" ca="1" si="21"/>
        <v>0</v>
      </c>
      <c r="AB508" s="171" t="str">
        <f t="shared" si="22"/>
        <v/>
      </c>
    </row>
    <row r="509" spans="1:28" s="171" customFormat="1" ht="20">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IF(B509="","",IF(ISERROR(MATCH($J509,SorP!$B$1:$B$5661,0)),"",INDIRECT("'SorP'!$A$"&amp;MATCH($J509,SorP!$B$1:$B$5661,0))))</f>
        <v/>
      </c>
      <c r="U509" s="169"/>
      <c r="V509" s="170" t="e">
        <f>IF(C509="",NA(),MATCH($B509&amp;$C509,'Smelter Look-up'!$J:$J,0))</f>
        <v>#N/A</v>
      </c>
      <c r="X509" s="171">
        <f t="shared" ca="1" si="21"/>
        <v>0</v>
      </c>
      <c r="AB509" s="171" t="str">
        <f t="shared" si="22"/>
        <v/>
      </c>
    </row>
    <row r="510" spans="1:28" s="171" customFormat="1" ht="20">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IF(B510="","",IF(ISERROR(MATCH($J510,SorP!$B$1:$B$5661,0)),"",INDIRECT("'SorP'!$A$"&amp;MATCH($J510,SorP!$B$1:$B$5661,0))))</f>
        <v/>
      </c>
      <c r="U510" s="169"/>
      <c r="V510" s="170" t="e">
        <f>IF(C510="",NA(),MATCH($B510&amp;$C510,'Smelter Look-up'!$J:$J,0))</f>
        <v>#N/A</v>
      </c>
      <c r="X510" s="171">
        <f t="shared" ca="1" si="21"/>
        <v>0</v>
      </c>
      <c r="AB510" s="171" t="str">
        <f t="shared" si="22"/>
        <v/>
      </c>
    </row>
    <row r="511" spans="1:28" s="171" customFormat="1" ht="20">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IF(B511="","",IF(ISERROR(MATCH($J511,SorP!$B$1:$B$5661,0)),"",INDIRECT("'SorP'!$A$"&amp;MATCH($J511,SorP!$B$1:$B$5661,0))))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20">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20">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20">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20">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20">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20">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20">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20">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20">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20">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20">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20">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20">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20">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20">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20">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20">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20">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20">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20">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20">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20">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20">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20">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20">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20">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20">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20">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20">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20">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20">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20">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20">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20">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20">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20">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20">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20">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ca="1" si="24"/>
        <v>0</v>
      </c>
      <c r="AB550" s="171" t="str">
        <f t="shared" si="25"/>
        <v/>
      </c>
    </row>
    <row r="551" spans="1:28" s="171" customFormat="1" ht="20">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IF(B551="","",IF(ISERROR(MATCH($J551,SorP!$B$1:$B$5661,0)),"",INDIRECT("'SorP'!$A$"&amp;MATCH($J551,SorP!$B$1:$B$5661,0))))</f>
        <v/>
      </c>
      <c r="U551" s="169"/>
      <c r="V551" s="170" t="e">
        <f>IF(C551="",NA(),MATCH($B551&amp;$C551,'Smelter Look-up'!$J:$J,0))</f>
        <v>#N/A</v>
      </c>
      <c r="X551" s="171">
        <f t="shared" ca="1" si="24"/>
        <v>0</v>
      </c>
      <c r="AB551" s="171" t="str">
        <f t="shared" si="25"/>
        <v/>
      </c>
    </row>
    <row r="552" spans="1:28" s="171" customFormat="1" ht="20">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IF(B552="","",IF(ISERROR(MATCH($J552,SorP!$B$1:$B$5661,0)),"",INDIRECT("'SorP'!$A$"&amp;MATCH($J552,SorP!$B$1:$B$5661,0))))</f>
        <v/>
      </c>
      <c r="U552" s="169"/>
      <c r="V552" s="170" t="e">
        <f>IF(C552="",NA(),MATCH($B552&amp;$C552,'Smelter Look-up'!$J:$J,0))</f>
        <v>#N/A</v>
      </c>
      <c r="X552" s="171">
        <f t="shared" ca="1" si="24"/>
        <v>0</v>
      </c>
      <c r="AB552" s="171" t="str">
        <f t="shared" si="25"/>
        <v/>
      </c>
    </row>
    <row r="553" spans="1:28" s="171" customFormat="1" ht="20">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IF(B553="","",IF(ISERROR(MATCH($J553,SorP!$B$1:$B$5661,0)),"",INDIRECT("'SorP'!$A$"&amp;MATCH($J553,SorP!$B$1:$B$5661,0))))</f>
        <v/>
      </c>
      <c r="U553" s="169"/>
      <c r="V553" s="170" t="e">
        <f>IF(C553="",NA(),MATCH($B553&amp;$C553,'Smelter Look-up'!$J:$J,0))</f>
        <v>#N/A</v>
      </c>
      <c r="X553" s="171">
        <f t="shared" ca="1" si="24"/>
        <v>0</v>
      </c>
      <c r="AB553" s="171" t="str">
        <f t="shared" si="25"/>
        <v/>
      </c>
    </row>
    <row r="554" spans="1:28" s="171" customFormat="1" ht="20">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IF(B554="","",IF(ISERROR(MATCH($J554,SorP!$B$1:$B$5661,0)),"",INDIRECT("'SorP'!$A$"&amp;MATCH($J554,SorP!$B$1:$B$5661,0))))</f>
        <v/>
      </c>
      <c r="U554" s="169"/>
      <c r="V554" s="170" t="e">
        <f>IF(C554="",NA(),MATCH($B554&amp;$C554,'Smelter Look-up'!$J:$J,0))</f>
        <v>#N/A</v>
      </c>
      <c r="X554" s="171">
        <f t="shared" ca="1" si="24"/>
        <v>0</v>
      </c>
      <c r="AB554" s="171" t="str">
        <f t="shared" si="25"/>
        <v/>
      </c>
    </row>
    <row r="555" spans="1:28" s="171" customFormat="1" ht="20">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IF(B555="","",IF(ISERROR(MATCH($J555,SorP!$B$1:$B$5661,0)),"",INDIRECT("'SorP'!$A$"&amp;MATCH($J555,SorP!$B$1:$B$5661,0))))</f>
        <v/>
      </c>
      <c r="U555" s="169"/>
      <c r="V555" s="170" t="e">
        <f>IF(C555="",NA(),MATCH($B555&amp;$C555,'Smelter Look-up'!$J:$J,0))</f>
        <v>#N/A</v>
      </c>
      <c r="X555" s="171">
        <f t="shared" ca="1" si="24"/>
        <v>0</v>
      </c>
      <c r="AB555" s="171" t="str">
        <f t="shared" si="25"/>
        <v/>
      </c>
    </row>
    <row r="556" spans="1:28" s="171" customFormat="1" ht="20">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IF(B556="","",IF(ISERROR(MATCH($J556,SorP!$B$1:$B$5661,0)),"",INDIRECT("'SorP'!$A$"&amp;MATCH($J556,SorP!$B$1:$B$5661,0))))</f>
        <v/>
      </c>
      <c r="U556" s="169"/>
      <c r="V556" s="170" t="e">
        <f>IF(C556="",NA(),MATCH($B556&amp;$C556,'Smelter Look-up'!$J:$J,0))</f>
        <v>#N/A</v>
      </c>
      <c r="X556" s="171">
        <f t="shared" ca="1" si="24"/>
        <v>0</v>
      </c>
      <c r="AB556" s="171" t="str">
        <f t="shared" si="25"/>
        <v/>
      </c>
    </row>
    <row r="557" spans="1:28" s="171" customFormat="1" ht="20">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IF(B557="","",IF(ISERROR(MATCH($J557,SorP!$B$1:$B$5661,0)),"",INDIRECT("'SorP'!$A$"&amp;MATCH($J557,SorP!$B$1:$B$5661,0))))</f>
        <v/>
      </c>
      <c r="U557" s="169"/>
      <c r="V557" s="170" t="e">
        <f>IF(C557="",NA(),MATCH($B557&amp;$C557,'Smelter Look-up'!$J:$J,0))</f>
        <v>#N/A</v>
      </c>
      <c r="X557" s="171">
        <f t="shared" ca="1" si="24"/>
        <v>0</v>
      </c>
      <c r="AB557" s="171" t="str">
        <f t="shared" si="25"/>
        <v/>
      </c>
    </row>
    <row r="558" spans="1:28" s="171" customFormat="1" ht="20">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IF(B558="","",IF(ISERROR(MATCH($J558,SorP!$B$1:$B$5661,0)),"",INDIRECT("'SorP'!$A$"&amp;MATCH($J558,SorP!$B$1:$B$5661,0))))</f>
        <v/>
      </c>
      <c r="U558" s="169"/>
      <c r="V558" s="170" t="e">
        <f>IF(C558="",NA(),MATCH($B558&amp;$C558,'Smelter Look-up'!$J:$J,0))</f>
        <v>#N/A</v>
      </c>
      <c r="X558" s="171">
        <f t="shared" ca="1" si="24"/>
        <v>0</v>
      </c>
      <c r="AB558" s="171" t="str">
        <f t="shared" si="25"/>
        <v/>
      </c>
    </row>
    <row r="559" spans="1:28" s="171" customFormat="1" ht="20">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IF(B559="","",IF(ISERROR(MATCH($J559,SorP!$B$1:$B$5661,0)),"",INDIRECT("'SorP'!$A$"&amp;MATCH($J559,SorP!$B$1:$B$5661,0))))</f>
        <v/>
      </c>
      <c r="U559" s="169"/>
      <c r="V559" s="170" t="e">
        <f>IF(C559="",NA(),MATCH($B559&amp;$C559,'Smelter Look-up'!$J:$J,0))</f>
        <v>#N/A</v>
      </c>
      <c r="X559" s="171">
        <f t="shared" ca="1" si="24"/>
        <v>0</v>
      </c>
      <c r="AB559" s="171" t="str">
        <f t="shared" si="25"/>
        <v/>
      </c>
    </row>
    <row r="560" spans="1:28" s="171" customFormat="1" ht="20">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IF(B560="","",IF(ISERROR(MATCH($J560,SorP!$B$1:$B$5661,0)),"",INDIRECT("'SorP'!$A$"&amp;MATCH($J560,SorP!$B$1:$B$5661,0))))</f>
        <v/>
      </c>
      <c r="U560" s="169"/>
      <c r="V560" s="170" t="e">
        <f>IF(C560="",NA(),MATCH($B560&amp;$C560,'Smelter Look-up'!$J:$J,0))</f>
        <v>#N/A</v>
      </c>
      <c r="X560" s="171">
        <f t="shared" ca="1" si="24"/>
        <v>0</v>
      </c>
      <c r="AB560" s="171" t="str">
        <f t="shared" si="25"/>
        <v/>
      </c>
    </row>
    <row r="561" spans="1:28" s="171" customFormat="1" ht="20">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IF(B561="","",IF(ISERROR(MATCH($J561,SorP!$B$1:$B$5661,0)),"",INDIRECT("'SorP'!$A$"&amp;MATCH($J561,SorP!$B$1:$B$5661,0))))</f>
        <v/>
      </c>
      <c r="U561" s="169"/>
      <c r="V561" s="170" t="e">
        <f>IF(C561="",NA(),MATCH($B561&amp;$C561,'Smelter Look-up'!$J:$J,0))</f>
        <v>#N/A</v>
      </c>
      <c r="X561" s="171">
        <f t="shared" ca="1" si="24"/>
        <v>0</v>
      </c>
      <c r="AB561" s="171" t="str">
        <f t="shared" si="25"/>
        <v/>
      </c>
    </row>
    <row r="562" spans="1:28" s="171" customFormat="1" ht="20">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IF(B562="","",IF(ISERROR(MATCH($J562,SorP!$B$1:$B$5661,0)),"",INDIRECT("'SorP'!$A$"&amp;MATCH($J562,SorP!$B$1:$B$5661,0))))</f>
        <v/>
      </c>
      <c r="U562" s="169"/>
      <c r="V562" s="170" t="e">
        <f>IF(C562="",NA(),MATCH($B562&amp;$C562,'Smelter Look-up'!$J:$J,0))</f>
        <v>#N/A</v>
      </c>
      <c r="X562" s="171">
        <f t="shared" ca="1" si="24"/>
        <v>0</v>
      </c>
      <c r="AB562" s="171" t="str">
        <f t="shared" si="25"/>
        <v/>
      </c>
    </row>
    <row r="563" spans="1:28" s="171" customFormat="1" ht="20">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IF(B563="","",IF(ISERROR(MATCH($J563,SorP!$B$1:$B$5661,0)),"",INDIRECT("'SorP'!$A$"&amp;MATCH($J563,SorP!$B$1:$B$5661,0))))</f>
        <v/>
      </c>
      <c r="U563" s="169"/>
      <c r="V563" s="170" t="e">
        <f>IF(C563="",NA(),MATCH($B563&amp;$C563,'Smelter Look-up'!$J:$J,0))</f>
        <v>#N/A</v>
      </c>
      <c r="X563" s="171">
        <f t="shared" ca="1" si="24"/>
        <v>0</v>
      </c>
      <c r="AB563" s="171" t="str">
        <f t="shared" si="25"/>
        <v/>
      </c>
    </row>
    <row r="564" spans="1:28" s="171" customFormat="1" ht="20">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IF(B564="","",IF(ISERROR(MATCH($J564,SorP!$B$1:$B$5661,0)),"",INDIRECT("'SorP'!$A$"&amp;MATCH($J564,SorP!$B$1:$B$5661,0))))</f>
        <v/>
      </c>
      <c r="U564" s="169"/>
      <c r="V564" s="170" t="e">
        <f>IF(C564="",NA(),MATCH($B564&amp;$C564,'Smelter Look-up'!$J:$J,0))</f>
        <v>#N/A</v>
      </c>
      <c r="X564" s="171">
        <f t="shared" ca="1" si="24"/>
        <v>0</v>
      </c>
      <c r="AB564" s="171" t="str">
        <f t="shared" si="25"/>
        <v/>
      </c>
    </row>
    <row r="565" spans="1:28" s="171" customFormat="1" ht="20">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IF(B565="","",IF(ISERROR(MATCH($J565,SorP!$B$1:$B$5661,0)),"",INDIRECT("'SorP'!$A$"&amp;MATCH($J565,SorP!$B$1:$B$5661,0))))</f>
        <v/>
      </c>
      <c r="U565" s="169"/>
      <c r="V565" s="170" t="e">
        <f>IF(C565="",NA(),MATCH($B565&amp;$C565,'Smelter Look-up'!$J:$J,0))</f>
        <v>#N/A</v>
      </c>
      <c r="X565" s="171">
        <f t="shared" ca="1" si="24"/>
        <v>0</v>
      </c>
      <c r="AB565" s="171" t="str">
        <f t="shared" si="25"/>
        <v/>
      </c>
    </row>
    <row r="566" spans="1:28" s="171" customFormat="1" ht="20">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IF(B566="","",IF(ISERROR(MATCH($J566,SorP!$B$1:$B$5661,0)),"",INDIRECT("'SorP'!$A$"&amp;MATCH($J566,SorP!$B$1:$B$5661,0))))</f>
        <v/>
      </c>
      <c r="U566" s="169"/>
      <c r="V566" s="170" t="e">
        <f>IF(C566="",NA(),MATCH($B566&amp;$C566,'Smelter Look-up'!$J:$J,0))</f>
        <v>#N/A</v>
      </c>
      <c r="X566" s="171">
        <f t="shared" ca="1" si="24"/>
        <v>0</v>
      </c>
      <c r="AB566" s="171" t="str">
        <f t="shared" si="25"/>
        <v/>
      </c>
    </row>
    <row r="567" spans="1:28" s="171" customFormat="1" ht="20">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IF(B567="","",IF(ISERROR(MATCH($J567,SorP!$B$1:$B$5661,0)),"",INDIRECT("'SorP'!$A$"&amp;MATCH($J567,SorP!$B$1:$B$5661,0))))</f>
        <v/>
      </c>
      <c r="U567" s="169"/>
      <c r="V567" s="170" t="e">
        <f>IF(C567="",NA(),MATCH($B567&amp;$C567,'Smelter Look-up'!$J:$J,0))</f>
        <v>#N/A</v>
      </c>
      <c r="X567" s="171">
        <f t="shared" ca="1" si="24"/>
        <v>0</v>
      </c>
      <c r="AB567" s="171" t="str">
        <f t="shared" si="25"/>
        <v/>
      </c>
    </row>
    <row r="568" spans="1:28" s="171" customFormat="1" ht="20">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IF(B568="","",IF(ISERROR(MATCH($J568,SorP!$B$1:$B$5661,0)),"",INDIRECT("'SorP'!$A$"&amp;MATCH($J568,SorP!$B$1:$B$5661,0))))</f>
        <v/>
      </c>
      <c r="U568" s="169"/>
      <c r="V568" s="170" t="e">
        <f>IF(C568="",NA(),MATCH($B568&amp;$C568,'Smelter Look-up'!$J:$J,0))</f>
        <v>#N/A</v>
      </c>
      <c r="X568" s="171">
        <f t="shared" ca="1" si="24"/>
        <v>0</v>
      </c>
      <c r="AB568" s="171" t="str">
        <f t="shared" si="25"/>
        <v/>
      </c>
    </row>
    <row r="569" spans="1:28" s="171" customFormat="1" ht="20">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IF(B569="","",IF(ISERROR(MATCH($J569,SorP!$B$1:$B$5661,0)),"",INDIRECT("'SorP'!$A$"&amp;MATCH($J569,SorP!$B$1:$B$5661,0))))</f>
        <v/>
      </c>
      <c r="U569" s="169"/>
      <c r="V569" s="170" t="e">
        <f>IF(C569="",NA(),MATCH($B569&amp;$C569,'Smelter Look-up'!$J:$J,0))</f>
        <v>#N/A</v>
      </c>
      <c r="X569" s="171">
        <f t="shared" ca="1" si="24"/>
        <v>0</v>
      </c>
      <c r="AB569" s="171" t="str">
        <f t="shared" si="25"/>
        <v/>
      </c>
    </row>
    <row r="570" spans="1:28" s="171" customFormat="1" ht="20">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IF(B570="","",IF(ISERROR(MATCH($J570,SorP!$B$1:$B$5661,0)),"",INDIRECT("'SorP'!$A$"&amp;MATCH($J570,SorP!$B$1:$B$5661,0))))</f>
        <v/>
      </c>
      <c r="U570" s="169"/>
      <c r="V570" s="170" t="e">
        <f>IF(C570="",NA(),MATCH($B570&amp;$C570,'Smelter Look-up'!$J:$J,0))</f>
        <v>#N/A</v>
      </c>
      <c r="X570" s="171">
        <f t="shared" ca="1" si="24"/>
        <v>0</v>
      </c>
      <c r="AB570" s="171" t="str">
        <f t="shared" si="25"/>
        <v/>
      </c>
    </row>
    <row r="571" spans="1:28" s="171" customFormat="1" ht="20">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IF(B571="","",IF(ISERROR(MATCH($J571,SorP!$B$1:$B$5661,0)),"",INDIRECT("'SorP'!$A$"&amp;MATCH($J571,SorP!$B$1:$B$5661,0))))</f>
        <v/>
      </c>
      <c r="U571" s="169"/>
      <c r="V571" s="170" t="e">
        <f>IF(C571="",NA(),MATCH($B571&amp;$C571,'Smelter Look-up'!$J:$J,0))</f>
        <v>#N/A</v>
      </c>
      <c r="X571" s="171">
        <f t="shared" ca="1" si="24"/>
        <v>0</v>
      </c>
      <c r="AB571" s="171" t="str">
        <f t="shared" si="25"/>
        <v/>
      </c>
    </row>
    <row r="572" spans="1:28" s="171" customFormat="1" ht="20">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IF(B572="","",IF(ISERROR(MATCH($J572,SorP!$B$1:$B$5661,0)),"",INDIRECT("'SorP'!$A$"&amp;MATCH($J572,SorP!$B$1:$B$5661,0))))</f>
        <v/>
      </c>
      <c r="U572" s="169"/>
      <c r="V572" s="170" t="e">
        <f>IF(C572="",NA(),MATCH($B572&amp;$C572,'Smelter Look-up'!$J:$J,0))</f>
        <v>#N/A</v>
      </c>
      <c r="X572" s="171">
        <f t="shared" ca="1" si="24"/>
        <v>0</v>
      </c>
      <c r="AB572" s="171" t="str">
        <f t="shared" si="25"/>
        <v/>
      </c>
    </row>
    <row r="573" spans="1:28" s="171" customFormat="1" ht="20">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IF(B573="","",IF(ISERROR(MATCH($J573,SorP!$B$1:$B$5661,0)),"",INDIRECT("'SorP'!$A$"&amp;MATCH($J573,SorP!$B$1:$B$5661,0))))</f>
        <v/>
      </c>
      <c r="U573" s="169"/>
      <c r="V573" s="170" t="e">
        <f>IF(C573="",NA(),MATCH($B573&amp;$C573,'Smelter Look-up'!$J:$J,0))</f>
        <v>#N/A</v>
      </c>
      <c r="X573" s="171">
        <f t="shared" ca="1" si="24"/>
        <v>0</v>
      </c>
      <c r="AB573" s="171" t="str">
        <f t="shared" si="25"/>
        <v/>
      </c>
    </row>
    <row r="574" spans="1:28" s="171" customFormat="1" ht="20">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IF(B574="","",IF(ISERROR(MATCH($J574,SorP!$B$1:$B$5661,0)),"",INDIRECT("'SorP'!$A$"&amp;MATCH($J574,SorP!$B$1:$B$5661,0))))</f>
        <v/>
      </c>
      <c r="U574" s="169"/>
      <c r="V574" s="170" t="e">
        <f>IF(C574="",NA(),MATCH($B574&amp;$C574,'Smelter Look-up'!$J:$J,0))</f>
        <v>#N/A</v>
      </c>
      <c r="X574" s="171">
        <f t="shared" ca="1" si="24"/>
        <v>0</v>
      </c>
      <c r="AB574" s="171" t="str">
        <f t="shared" si="25"/>
        <v/>
      </c>
    </row>
    <row r="575" spans="1:28" s="171" customFormat="1" ht="20">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IF(B575="","",IF(ISERROR(MATCH($J575,SorP!$B$1:$B$5661,0)),"",INDIRECT("'SorP'!$A$"&amp;MATCH($J575,SorP!$B$1:$B$5661,0))))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20">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20">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20">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20">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20">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20">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20">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20">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20">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20">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20">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20">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20">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20">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20">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20">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20">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20">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20">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20">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20">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20">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20">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20">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20">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20">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20">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20">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20">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20">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20">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20">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20">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20">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20">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20">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20">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20">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ca="1" si="27"/>
        <v>0</v>
      </c>
      <c r="AB614" s="171" t="str">
        <f t="shared" si="28"/>
        <v/>
      </c>
    </row>
    <row r="615" spans="1:28" s="171" customFormat="1" ht="20">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IF(B615="","",IF(ISERROR(MATCH($J615,SorP!$B$1:$B$5661,0)),"",INDIRECT("'SorP'!$A$"&amp;MATCH($J615,SorP!$B$1:$B$5661,0))))</f>
        <v/>
      </c>
      <c r="U615" s="169"/>
      <c r="V615" s="170" t="e">
        <f>IF(C615="",NA(),MATCH($B615&amp;$C615,'Smelter Look-up'!$J:$J,0))</f>
        <v>#N/A</v>
      </c>
      <c r="X615" s="171">
        <f t="shared" ca="1" si="27"/>
        <v>0</v>
      </c>
      <c r="AB615" s="171" t="str">
        <f t="shared" si="28"/>
        <v/>
      </c>
    </row>
    <row r="616" spans="1:28" s="171" customFormat="1" ht="20">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IF(B616="","",IF(ISERROR(MATCH($J616,SorP!$B$1:$B$5661,0)),"",INDIRECT("'SorP'!$A$"&amp;MATCH($J616,SorP!$B$1:$B$5661,0))))</f>
        <v/>
      </c>
      <c r="U616" s="169"/>
      <c r="V616" s="170" t="e">
        <f>IF(C616="",NA(),MATCH($B616&amp;$C616,'Smelter Look-up'!$J:$J,0))</f>
        <v>#N/A</v>
      </c>
      <c r="X616" s="171">
        <f t="shared" ca="1" si="27"/>
        <v>0</v>
      </c>
      <c r="AB616" s="171" t="str">
        <f t="shared" si="28"/>
        <v/>
      </c>
    </row>
    <row r="617" spans="1:28" s="171" customFormat="1" ht="20">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IF(B617="","",IF(ISERROR(MATCH($J617,SorP!$B$1:$B$5661,0)),"",INDIRECT("'SorP'!$A$"&amp;MATCH($J617,SorP!$B$1:$B$5661,0))))</f>
        <v/>
      </c>
      <c r="U617" s="169"/>
      <c r="V617" s="170" t="e">
        <f>IF(C617="",NA(),MATCH($B617&amp;$C617,'Smelter Look-up'!$J:$J,0))</f>
        <v>#N/A</v>
      </c>
      <c r="X617" s="171">
        <f t="shared" ca="1" si="27"/>
        <v>0</v>
      </c>
      <c r="AB617" s="171" t="str">
        <f t="shared" si="28"/>
        <v/>
      </c>
    </row>
    <row r="618" spans="1:28" s="171" customFormat="1" ht="20">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IF(B618="","",IF(ISERROR(MATCH($J618,SorP!$B$1:$B$5661,0)),"",INDIRECT("'SorP'!$A$"&amp;MATCH($J618,SorP!$B$1:$B$5661,0))))</f>
        <v/>
      </c>
      <c r="U618" s="169"/>
      <c r="V618" s="170" t="e">
        <f>IF(C618="",NA(),MATCH($B618&amp;$C618,'Smelter Look-up'!$J:$J,0))</f>
        <v>#N/A</v>
      </c>
      <c r="X618" s="171">
        <f t="shared" ca="1" si="27"/>
        <v>0</v>
      </c>
      <c r="AB618" s="171" t="str">
        <f t="shared" si="28"/>
        <v/>
      </c>
    </row>
    <row r="619" spans="1:28" s="171" customFormat="1" ht="20">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IF(B619="","",IF(ISERROR(MATCH($J619,SorP!$B$1:$B$5661,0)),"",INDIRECT("'SorP'!$A$"&amp;MATCH($J619,SorP!$B$1:$B$5661,0))))</f>
        <v/>
      </c>
      <c r="U619" s="169"/>
      <c r="V619" s="170" t="e">
        <f>IF(C619="",NA(),MATCH($B619&amp;$C619,'Smelter Look-up'!$J:$J,0))</f>
        <v>#N/A</v>
      </c>
      <c r="X619" s="171">
        <f t="shared" ca="1" si="27"/>
        <v>0</v>
      </c>
      <c r="AB619" s="171" t="str">
        <f t="shared" si="28"/>
        <v/>
      </c>
    </row>
    <row r="620" spans="1:28" s="171" customFormat="1" ht="20">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IF(B620="","",IF(ISERROR(MATCH($J620,SorP!$B$1:$B$5661,0)),"",INDIRECT("'SorP'!$A$"&amp;MATCH($J620,SorP!$B$1:$B$5661,0))))</f>
        <v/>
      </c>
      <c r="U620" s="169"/>
      <c r="V620" s="170" t="e">
        <f>IF(C620="",NA(),MATCH($B620&amp;$C620,'Smelter Look-up'!$J:$J,0))</f>
        <v>#N/A</v>
      </c>
      <c r="X620" s="171">
        <f t="shared" ca="1" si="27"/>
        <v>0</v>
      </c>
      <c r="AB620" s="171" t="str">
        <f t="shared" si="28"/>
        <v/>
      </c>
    </row>
    <row r="621" spans="1:28" s="171" customFormat="1" ht="20">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IF(B621="","",IF(ISERROR(MATCH($J621,SorP!$B$1:$B$5661,0)),"",INDIRECT("'SorP'!$A$"&amp;MATCH($J621,SorP!$B$1:$B$5661,0))))</f>
        <v/>
      </c>
      <c r="U621" s="169"/>
      <c r="V621" s="170" t="e">
        <f>IF(C621="",NA(),MATCH($B621&amp;$C621,'Smelter Look-up'!$J:$J,0))</f>
        <v>#N/A</v>
      </c>
      <c r="X621" s="171">
        <f t="shared" ca="1" si="27"/>
        <v>0</v>
      </c>
      <c r="AB621" s="171" t="str">
        <f t="shared" si="28"/>
        <v/>
      </c>
    </row>
    <row r="622" spans="1:28" s="171" customFormat="1" ht="20">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IF(B622="","",IF(ISERROR(MATCH($J622,SorP!$B$1:$B$5661,0)),"",INDIRECT("'SorP'!$A$"&amp;MATCH($J622,SorP!$B$1:$B$5661,0))))</f>
        <v/>
      </c>
      <c r="U622" s="169"/>
      <c r="V622" s="170" t="e">
        <f>IF(C622="",NA(),MATCH($B622&amp;$C622,'Smelter Look-up'!$J:$J,0))</f>
        <v>#N/A</v>
      </c>
      <c r="X622" s="171">
        <f t="shared" ca="1" si="27"/>
        <v>0</v>
      </c>
      <c r="AB622" s="171" t="str">
        <f t="shared" si="28"/>
        <v/>
      </c>
    </row>
    <row r="623" spans="1:28" s="171" customFormat="1" ht="20">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IF(B623="","",IF(ISERROR(MATCH($J623,SorP!$B$1:$B$5661,0)),"",INDIRECT("'SorP'!$A$"&amp;MATCH($J623,SorP!$B$1:$B$5661,0))))</f>
        <v/>
      </c>
      <c r="U623" s="169"/>
      <c r="V623" s="170" t="e">
        <f>IF(C623="",NA(),MATCH($B623&amp;$C623,'Smelter Look-up'!$J:$J,0))</f>
        <v>#N/A</v>
      </c>
      <c r="X623" s="171">
        <f t="shared" ca="1" si="27"/>
        <v>0</v>
      </c>
      <c r="AB623" s="171" t="str">
        <f t="shared" si="28"/>
        <v/>
      </c>
    </row>
    <row r="624" spans="1:28" s="171" customFormat="1" ht="20">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IF(B624="","",IF(ISERROR(MATCH($J624,SorP!$B$1:$B$5661,0)),"",INDIRECT("'SorP'!$A$"&amp;MATCH($J624,SorP!$B$1:$B$5661,0))))</f>
        <v/>
      </c>
      <c r="U624" s="169"/>
      <c r="V624" s="170" t="e">
        <f>IF(C624="",NA(),MATCH($B624&amp;$C624,'Smelter Look-up'!$J:$J,0))</f>
        <v>#N/A</v>
      </c>
      <c r="X624" s="171">
        <f t="shared" ca="1" si="27"/>
        <v>0</v>
      </c>
      <c r="AB624" s="171" t="str">
        <f t="shared" si="28"/>
        <v/>
      </c>
    </row>
    <row r="625" spans="1:28" s="171" customFormat="1" ht="20">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IF(B625="","",IF(ISERROR(MATCH($J625,SorP!$B$1:$B$5661,0)),"",INDIRECT("'SorP'!$A$"&amp;MATCH($J625,SorP!$B$1:$B$5661,0))))</f>
        <v/>
      </c>
      <c r="U625" s="169"/>
      <c r="V625" s="170" t="e">
        <f>IF(C625="",NA(),MATCH($B625&amp;$C625,'Smelter Look-up'!$J:$J,0))</f>
        <v>#N/A</v>
      </c>
      <c r="X625" s="171">
        <f t="shared" ca="1" si="27"/>
        <v>0</v>
      </c>
      <c r="AB625" s="171" t="str">
        <f t="shared" si="28"/>
        <v/>
      </c>
    </row>
    <row r="626" spans="1:28" s="171" customFormat="1" ht="20">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IF(B626="","",IF(ISERROR(MATCH($J626,SorP!$B$1:$B$5661,0)),"",INDIRECT("'SorP'!$A$"&amp;MATCH($J626,SorP!$B$1:$B$5661,0))))</f>
        <v/>
      </c>
      <c r="U626" s="169"/>
      <c r="V626" s="170" t="e">
        <f>IF(C626="",NA(),MATCH($B626&amp;$C626,'Smelter Look-up'!$J:$J,0))</f>
        <v>#N/A</v>
      </c>
      <c r="X626" s="171">
        <f t="shared" ca="1" si="27"/>
        <v>0</v>
      </c>
      <c r="AB626" s="171" t="str">
        <f t="shared" si="28"/>
        <v/>
      </c>
    </row>
    <row r="627" spans="1:28" s="171" customFormat="1" ht="20">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IF(B627="","",IF(ISERROR(MATCH($J627,SorP!$B$1:$B$5661,0)),"",INDIRECT("'SorP'!$A$"&amp;MATCH($J627,SorP!$B$1:$B$5661,0))))</f>
        <v/>
      </c>
      <c r="U627" s="169"/>
      <c r="V627" s="170" t="e">
        <f>IF(C627="",NA(),MATCH($B627&amp;$C627,'Smelter Look-up'!$J:$J,0))</f>
        <v>#N/A</v>
      </c>
      <c r="X627" s="171">
        <f t="shared" ca="1" si="27"/>
        <v>0</v>
      </c>
      <c r="AB627" s="171" t="str">
        <f t="shared" si="28"/>
        <v/>
      </c>
    </row>
    <row r="628" spans="1:28" s="171" customFormat="1" ht="20">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IF(B628="","",IF(ISERROR(MATCH($J628,SorP!$B$1:$B$5661,0)),"",INDIRECT("'SorP'!$A$"&amp;MATCH($J628,SorP!$B$1:$B$5661,0))))</f>
        <v/>
      </c>
      <c r="U628" s="169"/>
      <c r="V628" s="170" t="e">
        <f>IF(C628="",NA(),MATCH($B628&amp;$C628,'Smelter Look-up'!$J:$J,0))</f>
        <v>#N/A</v>
      </c>
      <c r="X628" s="171">
        <f t="shared" ca="1" si="27"/>
        <v>0</v>
      </c>
      <c r="AB628" s="171" t="str">
        <f t="shared" si="28"/>
        <v/>
      </c>
    </row>
    <row r="629" spans="1:28" s="171" customFormat="1" ht="20">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IF(B629="","",IF(ISERROR(MATCH($J629,SorP!$B$1:$B$5661,0)),"",INDIRECT("'SorP'!$A$"&amp;MATCH($J629,SorP!$B$1:$B$5661,0))))</f>
        <v/>
      </c>
      <c r="U629" s="169"/>
      <c r="V629" s="170" t="e">
        <f>IF(C629="",NA(),MATCH($B629&amp;$C629,'Smelter Look-up'!$J:$J,0))</f>
        <v>#N/A</v>
      </c>
      <c r="X629" s="171">
        <f t="shared" ca="1" si="27"/>
        <v>0</v>
      </c>
      <c r="AB629" s="171" t="str">
        <f t="shared" si="28"/>
        <v/>
      </c>
    </row>
    <row r="630" spans="1:28" s="171" customFormat="1" ht="20">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IF(B630="","",IF(ISERROR(MATCH($J630,SorP!$B$1:$B$5661,0)),"",INDIRECT("'SorP'!$A$"&amp;MATCH($J630,SorP!$B$1:$B$5661,0))))</f>
        <v/>
      </c>
      <c r="U630" s="169"/>
      <c r="V630" s="170" t="e">
        <f>IF(C630="",NA(),MATCH($B630&amp;$C630,'Smelter Look-up'!$J:$J,0))</f>
        <v>#N/A</v>
      </c>
      <c r="X630" s="171">
        <f t="shared" ca="1" si="27"/>
        <v>0</v>
      </c>
      <c r="AB630" s="171" t="str">
        <f t="shared" si="28"/>
        <v/>
      </c>
    </row>
    <row r="631" spans="1:28" s="171" customFormat="1" ht="20">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IF(B631="","",IF(ISERROR(MATCH($J631,SorP!$B$1:$B$5661,0)),"",INDIRECT("'SorP'!$A$"&amp;MATCH($J631,SorP!$B$1:$B$5661,0))))</f>
        <v/>
      </c>
      <c r="U631" s="169"/>
      <c r="V631" s="170" t="e">
        <f>IF(C631="",NA(),MATCH($B631&amp;$C631,'Smelter Look-up'!$J:$J,0))</f>
        <v>#N/A</v>
      </c>
      <c r="X631" s="171">
        <f t="shared" ca="1" si="27"/>
        <v>0</v>
      </c>
      <c r="AB631" s="171" t="str">
        <f t="shared" si="28"/>
        <v/>
      </c>
    </row>
    <row r="632" spans="1:28" s="171" customFormat="1" ht="20">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IF(B632="","",IF(ISERROR(MATCH($J632,SorP!$B$1:$B$5661,0)),"",INDIRECT("'SorP'!$A$"&amp;MATCH($J632,SorP!$B$1:$B$5661,0))))</f>
        <v/>
      </c>
      <c r="U632" s="169"/>
      <c r="V632" s="170" t="e">
        <f>IF(C632="",NA(),MATCH($B632&amp;$C632,'Smelter Look-up'!$J:$J,0))</f>
        <v>#N/A</v>
      </c>
      <c r="X632" s="171">
        <f t="shared" ca="1" si="27"/>
        <v>0</v>
      </c>
      <c r="AB632" s="171" t="str">
        <f t="shared" si="28"/>
        <v/>
      </c>
    </row>
    <row r="633" spans="1:28" s="171" customFormat="1" ht="20">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IF(B633="","",IF(ISERROR(MATCH($J633,SorP!$B$1:$B$5661,0)),"",INDIRECT("'SorP'!$A$"&amp;MATCH($J633,SorP!$B$1:$B$5661,0))))</f>
        <v/>
      </c>
      <c r="U633" s="169"/>
      <c r="V633" s="170" t="e">
        <f>IF(C633="",NA(),MATCH($B633&amp;$C633,'Smelter Look-up'!$J:$J,0))</f>
        <v>#N/A</v>
      </c>
      <c r="X633" s="171">
        <f t="shared" ca="1" si="27"/>
        <v>0</v>
      </c>
      <c r="AB633" s="171" t="str">
        <f t="shared" si="28"/>
        <v/>
      </c>
    </row>
    <row r="634" spans="1:28" s="171" customFormat="1" ht="20">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IF(B634="","",IF(ISERROR(MATCH($J634,SorP!$B$1:$B$5661,0)),"",INDIRECT("'SorP'!$A$"&amp;MATCH($J634,SorP!$B$1:$B$5661,0))))</f>
        <v/>
      </c>
      <c r="U634" s="169"/>
      <c r="V634" s="170" t="e">
        <f>IF(C634="",NA(),MATCH($B634&amp;$C634,'Smelter Look-up'!$J:$J,0))</f>
        <v>#N/A</v>
      </c>
      <c r="X634" s="171">
        <f t="shared" ca="1" si="27"/>
        <v>0</v>
      </c>
      <c r="AB634" s="171" t="str">
        <f t="shared" si="28"/>
        <v/>
      </c>
    </row>
    <row r="635" spans="1:28" s="171" customFormat="1" ht="20">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IF(B635="","",IF(ISERROR(MATCH($J635,SorP!$B$1:$B$5661,0)),"",INDIRECT("'SorP'!$A$"&amp;MATCH($J635,SorP!$B$1:$B$5661,0))))</f>
        <v/>
      </c>
      <c r="U635" s="169"/>
      <c r="V635" s="170" t="e">
        <f>IF(C635="",NA(),MATCH($B635&amp;$C635,'Smelter Look-up'!$J:$J,0))</f>
        <v>#N/A</v>
      </c>
      <c r="X635" s="171">
        <f t="shared" ca="1" si="27"/>
        <v>0</v>
      </c>
      <c r="AB635" s="171" t="str">
        <f t="shared" si="28"/>
        <v/>
      </c>
    </row>
    <row r="636" spans="1:28" s="171" customFormat="1" ht="20">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IF(B636="","",IF(ISERROR(MATCH($J636,SorP!$B$1:$B$5661,0)),"",INDIRECT("'SorP'!$A$"&amp;MATCH($J636,SorP!$B$1:$B$5661,0))))</f>
        <v/>
      </c>
      <c r="U636" s="169"/>
      <c r="V636" s="170" t="e">
        <f>IF(C636="",NA(),MATCH($B636&amp;$C636,'Smelter Look-up'!$J:$J,0))</f>
        <v>#N/A</v>
      </c>
      <c r="X636" s="171">
        <f t="shared" ca="1" si="27"/>
        <v>0</v>
      </c>
      <c r="AB636" s="171" t="str">
        <f t="shared" si="28"/>
        <v/>
      </c>
    </row>
    <row r="637" spans="1:28" s="171" customFormat="1" ht="20">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IF(B637="","",IF(ISERROR(MATCH($J637,SorP!$B$1:$B$5661,0)),"",INDIRECT("'SorP'!$A$"&amp;MATCH($J637,SorP!$B$1:$B$5661,0))))</f>
        <v/>
      </c>
      <c r="U637" s="169"/>
      <c r="V637" s="170" t="e">
        <f>IF(C637="",NA(),MATCH($B637&amp;$C637,'Smelter Look-up'!$J:$J,0))</f>
        <v>#N/A</v>
      </c>
      <c r="X637" s="171">
        <f t="shared" ca="1" si="27"/>
        <v>0</v>
      </c>
      <c r="AB637" s="171" t="str">
        <f t="shared" si="28"/>
        <v/>
      </c>
    </row>
    <row r="638" spans="1:28" s="171" customFormat="1" ht="20">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IF(B638="","",IF(ISERROR(MATCH($J638,SorP!$B$1:$B$5661,0)),"",INDIRECT("'SorP'!$A$"&amp;MATCH($J638,SorP!$B$1:$B$5661,0))))</f>
        <v/>
      </c>
      <c r="U638" s="169"/>
      <c r="V638" s="170" t="e">
        <f>IF(C638="",NA(),MATCH($B638&amp;$C638,'Smelter Look-up'!$J:$J,0))</f>
        <v>#N/A</v>
      </c>
      <c r="X638" s="171">
        <f t="shared" ca="1" si="27"/>
        <v>0</v>
      </c>
      <c r="AB638" s="171" t="str">
        <f t="shared" si="28"/>
        <v/>
      </c>
    </row>
    <row r="639" spans="1:28" s="171" customFormat="1" ht="20">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IF(B639="","",IF(ISERROR(MATCH($J639,SorP!$B$1:$B$5661,0)),"",INDIRECT("'SorP'!$A$"&amp;MATCH($J639,SorP!$B$1:$B$5661,0))))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20">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20">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20">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20">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20">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20">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20">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20">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20">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20">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20">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20">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20">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20">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20">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20">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20">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20">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20">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20">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20">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20">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20">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20">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20">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20">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20">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20">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20">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20">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20">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20">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20">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20">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20">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20">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20">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20">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ca="1" si="30"/>
        <v>0</v>
      </c>
      <c r="AB678" s="171" t="str">
        <f t="shared" si="31"/>
        <v/>
      </c>
    </row>
    <row r="679" spans="1:28" s="171" customFormat="1" ht="20">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IF(B679="","",IF(ISERROR(MATCH($J679,SorP!$B$1:$B$5661,0)),"",INDIRECT("'SorP'!$A$"&amp;MATCH($J679,SorP!$B$1:$B$5661,0))))</f>
        <v/>
      </c>
      <c r="U679" s="169"/>
      <c r="V679" s="170" t="e">
        <f>IF(C679="",NA(),MATCH($B679&amp;$C679,'Smelter Look-up'!$J:$J,0))</f>
        <v>#N/A</v>
      </c>
      <c r="X679" s="171">
        <f t="shared" ca="1" si="30"/>
        <v>0</v>
      </c>
      <c r="AB679" s="171" t="str">
        <f t="shared" si="31"/>
        <v/>
      </c>
    </row>
    <row r="680" spans="1:28" s="171" customFormat="1" ht="20">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IF(B680="","",IF(ISERROR(MATCH($J680,SorP!$B$1:$B$5661,0)),"",INDIRECT("'SorP'!$A$"&amp;MATCH($J680,SorP!$B$1:$B$5661,0))))</f>
        <v/>
      </c>
      <c r="U680" s="169"/>
      <c r="V680" s="170" t="e">
        <f>IF(C680="",NA(),MATCH($B680&amp;$C680,'Smelter Look-up'!$J:$J,0))</f>
        <v>#N/A</v>
      </c>
      <c r="X680" s="171">
        <f t="shared" ca="1" si="30"/>
        <v>0</v>
      </c>
      <c r="AB680" s="171" t="str">
        <f t="shared" si="31"/>
        <v/>
      </c>
    </row>
    <row r="681" spans="1:28" s="171" customFormat="1" ht="20">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IF(B681="","",IF(ISERROR(MATCH($J681,SorP!$B$1:$B$5661,0)),"",INDIRECT("'SorP'!$A$"&amp;MATCH($J681,SorP!$B$1:$B$5661,0))))</f>
        <v/>
      </c>
      <c r="U681" s="169"/>
      <c r="V681" s="170" t="e">
        <f>IF(C681="",NA(),MATCH($B681&amp;$C681,'Smelter Look-up'!$J:$J,0))</f>
        <v>#N/A</v>
      </c>
      <c r="X681" s="171">
        <f t="shared" ca="1" si="30"/>
        <v>0</v>
      </c>
      <c r="AB681" s="171" t="str">
        <f t="shared" si="31"/>
        <v/>
      </c>
    </row>
    <row r="682" spans="1:28" s="171" customFormat="1" ht="20">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IF(B682="","",IF(ISERROR(MATCH($J682,SorP!$B$1:$B$5661,0)),"",INDIRECT("'SorP'!$A$"&amp;MATCH($J682,SorP!$B$1:$B$5661,0))))</f>
        <v/>
      </c>
      <c r="U682" s="169"/>
      <c r="V682" s="170" t="e">
        <f>IF(C682="",NA(),MATCH($B682&amp;$C682,'Smelter Look-up'!$J:$J,0))</f>
        <v>#N/A</v>
      </c>
      <c r="X682" s="171">
        <f t="shared" ca="1" si="30"/>
        <v>0</v>
      </c>
      <c r="AB682" s="171" t="str">
        <f t="shared" si="31"/>
        <v/>
      </c>
    </row>
    <row r="683" spans="1:28" s="171" customFormat="1" ht="20">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IF(B683="","",IF(ISERROR(MATCH($J683,SorP!$B$1:$B$5661,0)),"",INDIRECT("'SorP'!$A$"&amp;MATCH($J683,SorP!$B$1:$B$5661,0))))</f>
        <v/>
      </c>
      <c r="U683" s="169"/>
      <c r="V683" s="170" t="e">
        <f>IF(C683="",NA(),MATCH($B683&amp;$C683,'Smelter Look-up'!$J:$J,0))</f>
        <v>#N/A</v>
      </c>
      <c r="X683" s="171">
        <f t="shared" ca="1" si="30"/>
        <v>0</v>
      </c>
      <c r="AB683" s="171" t="str">
        <f t="shared" si="31"/>
        <v/>
      </c>
    </row>
    <row r="684" spans="1:28" s="171" customFormat="1" ht="20">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IF(B684="","",IF(ISERROR(MATCH($J684,SorP!$B$1:$B$5661,0)),"",INDIRECT("'SorP'!$A$"&amp;MATCH($J684,SorP!$B$1:$B$5661,0))))</f>
        <v/>
      </c>
      <c r="U684" s="169"/>
      <c r="V684" s="170" t="e">
        <f>IF(C684="",NA(),MATCH($B684&amp;$C684,'Smelter Look-up'!$J:$J,0))</f>
        <v>#N/A</v>
      </c>
      <c r="X684" s="171">
        <f t="shared" ca="1" si="30"/>
        <v>0</v>
      </c>
      <c r="AB684" s="171" t="str">
        <f t="shared" si="31"/>
        <v/>
      </c>
    </row>
    <row r="685" spans="1:28" s="171" customFormat="1" ht="20">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IF(B685="","",IF(ISERROR(MATCH($J685,SorP!$B$1:$B$5661,0)),"",INDIRECT("'SorP'!$A$"&amp;MATCH($J685,SorP!$B$1:$B$5661,0))))</f>
        <v/>
      </c>
      <c r="U685" s="169"/>
      <c r="V685" s="170" t="e">
        <f>IF(C685="",NA(),MATCH($B685&amp;$C685,'Smelter Look-up'!$J:$J,0))</f>
        <v>#N/A</v>
      </c>
      <c r="X685" s="171">
        <f t="shared" ca="1" si="30"/>
        <v>0</v>
      </c>
      <c r="AB685" s="171" t="str">
        <f t="shared" si="31"/>
        <v/>
      </c>
    </row>
    <row r="686" spans="1:28" s="171" customFormat="1" ht="20">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IF(B686="","",IF(ISERROR(MATCH($J686,SorP!$B$1:$B$5661,0)),"",INDIRECT("'SorP'!$A$"&amp;MATCH($J686,SorP!$B$1:$B$5661,0))))</f>
        <v/>
      </c>
      <c r="U686" s="169"/>
      <c r="V686" s="170" t="e">
        <f>IF(C686="",NA(),MATCH($B686&amp;$C686,'Smelter Look-up'!$J:$J,0))</f>
        <v>#N/A</v>
      </c>
      <c r="X686" s="171">
        <f t="shared" ca="1" si="30"/>
        <v>0</v>
      </c>
      <c r="AB686" s="171" t="str">
        <f t="shared" si="31"/>
        <v/>
      </c>
    </row>
    <row r="687" spans="1:28" s="171" customFormat="1" ht="20">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IF(B687="","",IF(ISERROR(MATCH($J687,SorP!$B$1:$B$5661,0)),"",INDIRECT("'SorP'!$A$"&amp;MATCH($J687,SorP!$B$1:$B$5661,0))))</f>
        <v/>
      </c>
      <c r="U687" s="169"/>
      <c r="V687" s="170" t="e">
        <f>IF(C687="",NA(),MATCH($B687&amp;$C687,'Smelter Look-up'!$J:$J,0))</f>
        <v>#N/A</v>
      </c>
      <c r="X687" s="171">
        <f t="shared" ca="1" si="30"/>
        <v>0</v>
      </c>
      <c r="AB687" s="171" t="str">
        <f t="shared" si="31"/>
        <v/>
      </c>
    </row>
    <row r="688" spans="1:28" s="171" customFormat="1" ht="20">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IF(B688="","",IF(ISERROR(MATCH($J688,SorP!$B$1:$B$5661,0)),"",INDIRECT("'SorP'!$A$"&amp;MATCH($J688,SorP!$B$1:$B$5661,0))))</f>
        <v/>
      </c>
      <c r="U688" s="169"/>
      <c r="V688" s="170" t="e">
        <f>IF(C688="",NA(),MATCH($B688&amp;$C688,'Smelter Look-up'!$J:$J,0))</f>
        <v>#N/A</v>
      </c>
      <c r="X688" s="171">
        <f t="shared" ca="1" si="30"/>
        <v>0</v>
      </c>
      <c r="AB688" s="171" t="str">
        <f t="shared" si="31"/>
        <v/>
      </c>
    </row>
    <row r="689" spans="1:28" s="171" customFormat="1" ht="20">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IF(B689="","",IF(ISERROR(MATCH($J689,SorP!$B$1:$B$5661,0)),"",INDIRECT("'SorP'!$A$"&amp;MATCH($J689,SorP!$B$1:$B$5661,0))))</f>
        <v/>
      </c>
      <c r="U689" s="169"/>
      <c r="V689" s="170" t="e">
        <f>IF(C689="",NA(),MATCH($B689&amp;$C689,'Smelter Look-up'!$J:$J,0))</f>
        <v>#N/A</v>
      </c>
      <c r="X689" s="171">
        <f t="shared" ca="1" si="30"/>
        <v>0</v>
      </c>
      <c r="AB689" s="171" t="str">
        <f t="shared" si="31"/>
        <v/>
      </c>
    </row>
    <row r="690" spans="1:28" s="171" customFormat="1" ht="20">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IF(B690="","",IF(ISERROR(MATCH($J690,SorP!$B$1:$B$5661,0)),"",INDIRECT("'SorP'!$A$"&amp;MATCH($J690,SorP!$B$1:$B$5661,0))))</f>
        <v/>
      </c>
      <c r="U690" s="169"/>
      <c r="V690" s="170" t="e">
        <f>IF(C690="",NA(),MATCH($B690&amp;$C690,'Smelter Look-up'!$J:$J,0))</f>
        <v>#N/A</v>
      </c>
      <c r="X690" s="171">
        <f t="shared" ca="1" si="30"/>
        <v>0</v>
      </c>
      <c r="AB690" s="171" t="str">
        <f t="shared" si="31"/>
        <v/>
      </c>
    </row>
    <row r="691" spans="1:28" s="171" customFormat="1" ht="20">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IF(B691="","",IF(ISERROR(MATCH($J691,SorP!$B$1:$B$5661,0)),"",INDIRECT("'SorP'!$A$"&amp;MATCH($J691,SorP!$B$1:$B$5661,0))))</f>
        <v/>
      </c>
      <c r="U691" s="169"/>
      <c r="V691" s="170" t="e">
        <f>IF(C691="",NA(),MATCH($B691&amp;$C691,'Smelter Look-up'!$J:$J,0))</f>
        <v>#N/A</v>
      </c>
      <c r="X691" s="171">
        <f t="shared" ca="1" si="30"/>
        <v>0</v>
      </c>
      <c r="AB691" s="171" t="str">
        <f t="shared" si="31"/>
        <v/>
      </c>
    </row>
    <row r="692" spans="1:28" s="171" customFormat="1" ht="20">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IF(B692="","",IF(ISERROR(MATCH($J692,SorP!$B$1:$B$5661,0)),"",INDIRECT("'SorP'!$A$"&amp;MATCH($J692,SorP!$B$1:$B$5661,0))))</f>
        <v/>
      </c>
      <c r="U692" s="169"/>
      <c r="V692" s="170" t="e">
        <f>IF(C692="",NA(),MATCH($B692&amp;$C692,'Smelter Look-up'!$J:$J,0))</f>
        <v>#N/A</v>
      </c>
      <c r="X692" s="171">
        <f t="shared" ca="1" si="30"/>
        <v>0</v>
      </c>
      <c r="AB692" s="171" t="str">
        <f t="shared" si="31"/>
        <v/>
      </c>
    </row>
    <row r="693" spans="1:28" s="171" customFormat="1" ht="20">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IF(B693="","",IF(ISERROR(MATCH($J693,SorP!$B$1:$B$5661,0)),"",INDIRECT("'SorP'!$A$"&amp;MATCH($J693,SorP!$B$1:$B$5661,0))))</f>
        <v/>
      </c>
      <c r="U693" s="169"/>
      <c r="V693" s="170" t="e">
        <f>IF(C693="",NA(),MATCH($B693&amp;$C693,'Smelter Look-up'!$J:$J,0))</f>
        <v>#N/A</v>
      </c>
      <c r="X693" s="171">
        <f t="shared" ca="1" si="30"/>
        <v>0</v>
      </c>
      <c r="AB693" s="171" t="str">
        <f t="shared" si="31"/>
        <v/>
      </c>
    </row>
    <row r="694" spans="1:28" s="171" customFormat="1" ht="20">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IF(B694="","",IF(ISERROR(MATCH($J694,SorP!$B$1:$B$5661,0)),"",INDIRECT("'SorP'!$A$"&amp;MATCH($J694,SorP!$B$1:$B$5661,0))))</f>
        <v/>
      </c>
      <c r="U694" s="169"/>
      <c r="V694" s="170" t="e">
        <f>IF(C694="",NA(),MATCH($B694&amp;$C694,'Smelter Look-up'!$J:$J,0))</f>
        <v>#N/A</v>
      </c>
      <c r="X694" s="171">
        <f t="shared" ca="1" si="30"/>
        <v>0</v>
      </c>
      <c r="AB694" s="171" t="str">
        <f t="shared" si="31"/>
        <v/>
      </c>
    </row>
    <row r="695" spans="1:28" s="171" customFormat="1" ht="20">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IF(B695="","",IF(ISERROR(MATCH($J695,SorP!$B$1:$B$5661,0)),"",INDIRECT("'SorP'!$A$"&amp;MATCH($J695,SorP!$B$1:$B$5661,0))))</f>
        <v/>
      </c>
      <c r="U695" s="169"/>
      <c r="V695" s="170" t="e">
        <f>IF(C695="",NA(),MATCH($B695&amp;$C695,'Smelter Look-up'!$J:$J,0))</f>
        <v>#N/A</v>
      </c>
      <c r="X695" s="171">
        <f t="shared" ca="1" si="30"/>
        <v>0</v>
      </c>
      <c r="AB695" s="171" t="str">
        <f t="shared" si="31"/>
        <v/>
      </c>
    </row>
    <row r="696" spans="1:28" s="171" customFormat="1" ht="20">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IF(B696="","",IF(ISERROR(MATCH($J696,SorP!$B$1:$B$5661,0)),"",INDIRECT("'SorP'!$A$"&amp;MATCH($J696,SorP!$B$1:$B$5661,0))))</f>
        <v/>
      </c>
      <c r="U696" s="169"/>
      <c r="V696" s="170" t="e">
        <f>IF(C696="",NA(),MATCH($B696&amp;$C696,'Smelter Look-up'!$J:$J,0))</f>
        <v>#N/A</v>
      </c>
      <c r="X696" s="171">
        <f t="shared" ca="1" si="30"/>
        <v>0</v>
      </c>
      <c r="AB696" s="171" t="str">
        <f t="shared" si="31"/>
        <v/>
      </c>
    </row>
    <row r="697" spans="1:28" s="171" customFormat="1" ht="20">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IF(B697="","",IF(ISERROR(MATCH($J697,SorP!$B$1:$B$5661,0)),"",INDIRECT("'SorP'!$A$"&amp;MATCH($J697,SorP!$B$1:$B$5661,0))))</f>
        <v/>
      </c>
      <c r="U697" s="169"/>
      <c r="V697" s="170" t="e">
        <f>IF(C697="",NA(),MATCH($B697&amp;$C697,'Smelter Look-up'!$J:$J,0))</f>
        <v>#N/A</v>
      </c>
      <c r="X697" s="171">
        <f t="shared" ca="1" si="30"/>
        <v>0</v>
      </c>
      <c r="AB697" s="171" t="str">
        <f t="shared" si="31"/>
        <v/>
      </c>
    </row>
    <row r="698" spans="1:28" s="171" customFormat="1" ht="20">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IF(B698="","",IF(ISERROR(MATCH($J698,SorP!$B$1:$B$5661,0)),"",INDIRECT("'SorP'!$A$"&amp;MATCH($J698,SorP!$B$1:$B$5661,0))))</f>
        <v/>
      </c>
      <c r="U698" s="169"/>
      <c r="V698" s="170" t="e">
        <f>IF(C698="",NA(),MATCH($B698&amp;$C698,'Smelter Look-up'!$J:$J,0))</f>
        <v>#N/A</v>
      </c>
      <c r="X698" s="171">
        <f t="shared" ca="1" si="30"/>
        <v>0</v>
      </c>
      <c r="AB698" s="171" t="str">
        <f t="shared" si="31"/>
        <v/>
      </c>
    </row>
    <row r="699" spans="1:28" s="171" customFormat="1" ht="20">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IF(B699="","",IF(ISERROR(MATCH($J699,SorP!$B$1:$B$5661,0)),"",INDIRECT("'SorP'!$A$"&amp;MATCH($J699,SorP!$B$1:$B$5661,0))))</f>
        <v/>
      </c>
      <c r="U699" s="169"/>
      <c r="V699" s="170" t="e">
        <f>IF(C699="",NA(),MATCH($B699&amp;$C699,'Smelter Look-up'!$J:$J,0))</f>
        <v>#N/A</v>
      </c>
      <c r="X699" s="171">
        <f t="shared" ca="1" si="30"/>
        <v>0</v>
      </c>
      <c r="AB699" s="171" t="str">
        <f t="shared" si="31"/>
        <v/>
      </c>
    </row>
    <row r="700" spans="1:28" s="171" customFormat="1" ht="20">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IF(B700="","",IF(ISERROR(MATCH($J700,SorP!$B$1:$B$5661,0)),"",INDIRECT("'SorP'!$A$"&amp;MATCH($J700,SorP!$B$1:$B$5661,0))))</f>
        <v/>
      </c>
      <c r="U700" s="169"/>
      <c r="V700" s="170" t="e">
        <f>IF(C700="",NA(),MATCH($B700&amp;$C700,'Smelter Look-up'!$J:$J,0))</f>
        <v>#N/A</v>
      </c>
      <c r="X700" s="171">
        <f t="shared" ca="1" si="30"/>
        <v>0</v>
      </c>
      <c r="AB700" s="171" t="str">
        <f t="shared" si="31"/>
        <v/>
      </c>
    </row>
    <row r="701" spans="1:28" s="171" customFormat="1" ht="20">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IF(B701="","",IF(ISERROR(MATCH($J701,SorP!$B$1:$B$5661,0)),"",INDIRECT("'SorP'!$A$"&amp;MATCH($J701,SorP!$B$1:$B$5661,0))))</f>
        <v/>
      </c>
      <c r="U701" s="169"/>
      <c r="V701" s="170" t="e">
        <f>IF(C701="",NA(),MATCH($B701&amp;$C701,'Smelter Look-up'!$J:$J,0))</f>
        <v>#N/A</v>
      </c>
      <c r="X701" s="171">
        <f t="shared" ca="1" si="30"/>
        <v>0</v>
      </c>
      <c r="AB701" s="171" t="str">
        <f t="shared" si="31"/>
        <v/>
      </c>
    </row>
    <row r="702" spans="1:28" s="171" customFormat="1" ht="20">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IF(B702="","",IF(ISERROR(MATCH($J702,SorP!$B$1:$B$5661,0)),"",INDIRECT("'SorP'!$A$"&amp;MATCH($J702,SorP!$B$1:$B$5661,0))))</f>
        <v/>
      </c>
      <c r="U702" s="169"/>
      <c r="V702" s="170" t="e">
        <f>IF(C702="",NA(),MATCH($B702&amp;$C702,'Smelter Look-up'!$J:$J,0))</f>
        <v>#N/A</v>
      </c>
      <c r="X702" s="171">
        <f t="shared" ca="1" si="30"/>
        <v>0</v>
      </c>
      <c r="AB702" s="171" t="str">
        <f t="shared" si="31"/>
        <v/>
      </c>
    </row>
    <row r="703" spans="1:28" s="171" customFormat="1" ht="20">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IF(B703="","",IF(ISERROR(MATCH($J703,SorP!$B$1:$B$5661,0)),"",INDIRECT("'SorP'!$A$"&amp;MATCH($J703,SorP!$B$1:$B$5661,0))))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20">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20">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20">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20">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20">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20">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20">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20">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20">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20">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20">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20">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20">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20">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20">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20">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20">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20">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20">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20">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20">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20">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20">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20">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20">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20">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20">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20">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20">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20">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20">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20">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20">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20">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20">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20">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20">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20">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ca="1" si="33"/>
        <v>0</v>
      </c>
      <c r="AB742" s="171" t="str">
        <f t="shared" si="34"/>
        <v/>
      </c>
    </row>
    <row r="743" spans="1:28" s="171" customFormat="1" ht="20">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IF(B743="","",IF(ISERROR(MATCH($J743,SorP!$B$1:$B$5661,0)),"",INDIRECT("'SorP'!$A$"&amp;MATCH($J743,SorP!$B$1:$B$5661,0))))</f>
        <v/>
      </c>
      <c r="U743" s="169"/>
      <c r="V743" s="170" t="e">
        <f>IF(C743="",NA(),MATCH($B743&amp;$C743,'Smelter Look-up'!$J:$J,0))</f>
        <v>#N/A</v>
      </c>
      <c r="X743" s="171">
        <f t="shared" ca="1" si="33"/>
        <v>0</v>
      </c>
      <c r="AB743" s="171" t="str">
        <f t="shared" si="34"/>
        <v/>
      </c>
    </row>
    <row r="744" spans="1:28" s="171" customFormat="1" ht="20">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IF(B744="","",IF(ISERROR(MATCH($J744,SorP!$B$1:$B$5661,0)),"",INDIRECT("'SorP'!$A$"&amp;MATCH($J744,SorP!$B$1:$B$5661,0))))</f>
        <v/>
      </c>
      <c r="U744" s="169"/>
      <c r="V744" s="170" t="e">
        <f>IF(C744="",NA(),MATCH($B744&amp;$C744,'Smelter Look-up'!$J:$J,0))</f>
        <v>#N/A</v>
      </c>
      <c r="X744" s="171">
        <f t="shared" ca="1" si="33"/>
        <v>0</v>
      </c>
      <c r="AB744" s="171" t="str">
        <f t="shared" si="34"/>
        <v/>
      </c>
    </row>
    <row r="745" spans="1:28" s="171" customFormat="1" ht="20">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IF(B745="","",IF(ISERROR(MATCH($J745,SorP!$B$1:$B$5661,0)),"",INDIRECT("'SorP'!$A$"&amp;MATCH($J745,SorP!$B$1:$B$5661,0))))</f>
        <v/>
      </c>
      <c r="U745" s="169"/>
      <c r="V745" s="170" t="e">
        <f>IF(C745="",NA(),MATCH($B745&amp;$C745,'Smelter Look-up'!$J:$J,0))</f>
        <v>#N/A</v>
      </c>
      <c r="X745" s="171">
        <f t="shared" ca="1" si="33"/>
        <v>0</v>
      </c>
      <c r="AB745" s="171" t="str">
        <f t="shared" si="34"/>
        <v/>
      </c>
    </row>
    <row r="746" spans="1:28" s="171" customFormat="1" ht="20">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IF(B746="","",IF(ISERROR(MATCH($J746,SorP!$B$1:$B$5661,0)),"",INDIRECT("'SorP'!$A$"&amp;MATCH($J746,SorP!$B$1:$B$5661,0))))</f>
        <v/>
      </c>
      <c r="U746" s="169"/>
      <c r="V746" s="170" t="e">
        <f>IF(C746="",NA(),MATCH($B746&amp;$C746,'Smelter Look-up'!$J:$J,0))</f>
        <v>#N/A</v>
      </c>
      <c r="X746" s="171">
        <f t="shared" ca="1" si="33"/>
        <v>0</v>
      </c>
      <c r="AB746" s="171" t="str">
        <f t="shared" si="34"/>
        <v/>
      </c>
    </row>
    <row r="747" spans="1:28" s="171" customFormat="1" ht="20">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IF(B747="","",IF(ISERROR(MATCH($J747,SorP!$B$1:$B$5661,0)),"",INDIRECT("'SorP'!$A$"&amp;MATCH($J747,SorP!$B$1:$B$5661,0))))</f>
        <v/>
      </c>
      <c r="U747" s="169"/>
      <c r="V747" s="170" t="e">
        <f>IF(C747="",NA(),MATCH($B747&amp;$C747,'Smelter Look-up'!$J:$J,0))</f>
        <v>#N/A</v>
      </c>
      <c r="X747" s="171">
        <f t="shared" ca="1" si="33"/>
        <v>0</v>
      </c>
      <c r="AB747" s="171" t="str">
        <f t="shared" si="34"/>
        <v/>
      </c>
    </row>
    <row r="748" spans="1:28" s="171" customFormat="1" ht="20">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IF(B748="","",IF(ISERROR(MATCH($J748,SorP!$B$1:$B$5661,0)),"",INDIRECT("'SorP'!$A$"&amp;MATCH($J748,SorP!$B$1:$B$5661,0))))</f>
        <v/>
      </c>
      <c r="U748" s="169"/>
      <c r="V748" s="170" t="e">
        <f>IF(C748="",NA(),MATCH($B748&amp;$C748,'Smelter Look-up'!$J:$J,0))</f>
        <v>#N/A</v>
      </c>
      <c r="X748" s="171">
        <f t="shared" ca="1" si="33"/>
        <v>0</v>
      </c>
      <c r="AB748" s="171" t="str">
        <f t="shared" si="34"/>
        <v/>
      </c>
    </row>
    <row r="749" spans="1:28" s="171" customFormat="1" ht="20">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IF(B749="","",IF(ISERROR(MATCH($J749,SorP!$B$1:$B$5661,0)),"",INDIRECT("'SorP'!$A$"&amp;MATCH($J749,SorP!$B$1:$B$5661,0))))</f>
        <v/>
      </c>
      <c r="U749" s="169"/>
      <c r="V749" s="170" t="e">
        <f>IF(C749="",NA(),MATCH($B749&amp;$C749,'Smelter Look-up'!$J:$J,0))</f>
        <v>#N/A</v>
      </c>
      <c r="X749" s="171">
        <f t="shared" ca="1" si="33"/>
        <v>0</v>
      </c>
      <c r="AB749" s="171" t="str">
        <f t="shared" si="34"/>
        <v/>
      </c>
    </row>
    <row r="750" spans="1:28" s="171" customFormat="1" ht="20">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IF(B750="","",IF(ISERROR(MATCH($J750,SorP!$B$1:$B$5661,0)),"",INDIRECT("'SorP'!$A$"&amp;MATCH($J750,SorP!$B$1:$B$5661,0))))</f>
        <v/>
      </c>
      <c r="U750" s="169"/>
      <c r="V750" s="170" t="e">
        <f>IF(C750="",NA(),MATCH($B750&amp;$C750,'Smelter Look-up'!$J:$J,0))</f>
        <v>#N/A</v>
      </c>
      <c r="X750" s="171">
        <f t="shared" ca="1" si="33"/>
        <v>0</v>
      </c>
      <c r="AB750" s="171" t="str">
        <f t="shared" si="34"/>
        <v/>
      </c>
    </row>
    <row r="751" spans="1:28" s="171" customFormat="1" ht="20">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IF(B751="","",IF(ISERROR(MATCH($J751,SorP!$B$1:$B$5661,0)),"",INDIRECT("'SorP'!$A$"&amp;MATCH($J751,SorP!$B$1:$B$5661,0))))</f>
        <v/>
      </c>
      <c r="U751" s="169"/>
      <c r="V751" s="170" t="e">
        <f>IF(C751="",NA(),MATCH($B751&amp;$C751,'Smelter Look-up'!$J:$J,0))</f>
        <v>#N/A</v>
      </c>
      <c r="X751" s="171">
        <f t="shared" ca="1" si="33"/>
        <v>0</v>
      </c>
      <c r="AB751" s="171" t="str">
        <f t="shared" si="34"/>
        <v/>
      </c>
    </row>
    <row r="752" spans="1:28" s="171" customFormat="1" ht="20">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IF(B752="","",IF(ISERROR(MATCH($J752,SorP!$B$1:$B$5661,0)),"",INDIRECT("'SorP'!$A$"&amp;MATCH($J752,SorP!$B$1:$B$5661,0))))</f>
        <v/>
      </c>
      <c r="U752" s="169"/>
      <c r="V752" s="170" t="e">
        <f>IF(C752="",NA(),MATCH($B752&amp;$C752,'Smelter Look-up'!$J:$J,0))</f>
        <v>#N/A</v>
      </c>
      <c r="X752" s="171">
        <f t="shared" ca="1" si="33"/>
        <v>0</v>
      </c>
      <c r="AB752" s="171" t="str">
        <f t="shared" si="34"/>
        <v/>
      </c>
    </row>
    <row r="753" spans="1:28" s="171" customFormat="1" ht="20">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IF(B753="","",IF(ISERROR(MATCH($J753,SorP!$B$1:$B$5661,0)),"",INDIRECT("'SorP'!$A$"&amp;MATCH($J753,SorP!$B$1:$B$5661,0))))</f>
        <v/>
      </c>
      <c r="U753" s="169"/>
      <c r="V753" s="170" t="e">
        <f>IF(C753="",NA(),MATCH($B753&amp;$C753,'Smelter Look-up'!$J:$J,0))</f>
        <v>#N/A</v>
      </c>
      <c r="X753" s="171">
        <f t="shared" ca="1" si="33"/>
        <v>0</v>
      </c>
      <c r="AB753" s="171" t="str">
        <f t="shared" si="34"/>
        <v/>
      </c>
    </row>
    <row r="754" spans="1:28" s="171" customFormat="1" ht="20">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IF(B754="","",IF(ISERROR(MATCH($J754,SorP!$B$1:$B$5661,0)),"",INDIRECT("'SorP'!$A$"&amp;MATCH($J754,SorP!$B$1:$B$5661,0))))</f>
        <v/>
      </c>
      <c r="U754" s="169"/>
      <c r="V754" s="170" t="e">
        <f>IF(C754="",NA(),MATCH($B754&amp;$C754,'Smelter Look-up'!$J:$J,0))</f>
        <v>#N/A</v>
      </c>
      <c r="X754" s="171">
        <f t="shared" ca="1" si="33"/>
        <v>0</v>
      </c>
      <c r="AB754" s="171" t="str">
        <f t="shared" si="34"/>
        <v/>
      </c>
    </row>
    <row r="755" spans="1:28" s="171" customFormat="1" ht="20">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IF(B755="","",IF(ISERROR(MATCH($J755,SorP!$B$1:$B$5661,0)),"",INDIRECT("'SorP'!$A$"&amp;MATCH($J755,SorP!$B$1:$B$5661,0))))</f>
        <v/>
      </c>
      <c r="U755" s="169"/>
      <c r="V755" s="170" t="e">
        <f>IF(C755="",NA(),MATCH($B755&amp;$C755,'Smelter Look-up'!$J:$J,0))</f>
        <v>#N/A</v>
      </c>
      <c r="X755" s="171">
        <f t="shared" ca="1" si="33"/>
        <v>0</v>
      </c>
      <c r="AB755" s="171" t="str">
        <f t="shared" si="34"/>
        <v/>
      </c>
    </row>
    <row r="756" spans="1:28" s="171" customFormat="1" ht="20">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IF(B756="","",IF(ISERROR(MATCH($J756,SorP!$B$1:$B$5661,0)),"",INDIRECT("'SorP'!$A$"&amp;MATCH($J756,SorP!$B$1:$B$5661,0))))</f>
        <v/>
      </c>
      <c r="U756" s="169"/>
      <c r="V756" s="170" t="e">
        <f>IF(C756="",NA(),MATCH($B756&amp;$C756,'Smelter Look-up'!$J:$J,0))</f>
        <v>#N/A</v>
      </c>
      <c r="X756" s="171">
        <f t="shared" ca="1" si="33"/>
        <v>0</v>
      </c>
      <c r="AB756" s="171" t="str">
        <f t="shared" si="34"/>
        <v/>
      </c>
    </row>
    <row r="757" spans="1:28" s="171" customFormat="1" ht="20">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IF(B757="","",IF(ISERROR(MATCH($J757,SorP!$B$1:$B$5661,0)),"",INDIRECT("'SorP'!$A$"&amp;MATCH($J757,SorP!$B$1:$B$5661,0))))</f>
        <v/>
      </c>
      <c r="U757" s="169"/>
      <c r="V757" s="170" t="e">
        <f>IF(C757="",NA(),MATCH($B757&amp;$C757,'Smelter Look-up'!$J:$J,0))</f>
        <v>#N/A</v>
      </c>
      <c r="X757" s="171">
        <f t="shared" ca="1" si="33"/>
        <v>0</v>
      </c>
      <c r="AB757" s="171" t="str">
        <f t="shared" si="34"/>
        <v/>
      </c>
    </row>
    <row r="758" spans="1:28" s="171" customFormat="1" ht="20">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IF(B758="","",IF(ISERROR(MATCH($J758,SorP!$B$1:$B$5661,0)),"",INDIRECT("'SorP'!$A$"&amp;MATCH($J758,SorP!$B$1:$B$5661,0))))</f>
        <v/>
      </c>
      <c r="U758" s="169"/>
      <c r="V758" s="170" t="e">
        <f>IF(C758="",NA(),MATCH($B758&amp;$C758,'Smelter Look-up'!$J:$J,0))</f>
        <v>#N/A</v>
      </c>
      <c r="X758" s="171">
        <f t="shared" ca="1" si="33"/>
        <v>0</v>
      </c>
      <c r="AB758" s="171" t="str">
        <f t="shared" si="34"/>
        <v/>
      </c>
    </row>
    <row r="759" spans="1:28" s="171" customFormat="1" ht="20">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IF(B759="","",IF(ISERROR(MATCH($J759,SorP!$B$1:$B$5661,0)),"",INDIRECT("'SorP'!$A$"&amp;MATCH($J759,SorP!$B$1:$B$5661,0))))</f>
        <v/>
      </c>
      <c r="U759" s="169"/>
      <c r="V759" s="170" t="e">
        <f>IF(C759="",NA(),MATCH($B759&amp;$C759,'Smelter Look-up'!$J:$J,0))</f>
        <v>#N/A</v>
      </c>
      <c r="X759" s="171">
        <f t="shared" ca="1" si="33"/>
        <v>0</v>
      </c>
      <c r="AB759" s="171" t="str">
        <f t="shared" si="34"/>
        <v/>
      </c>
    </row>
    <row r="760" spans="1:28" s="171" customFormat="1" ht="20">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IF(B760="","",IF(ISERROR(MATCH($J760,SorP!$B$1:$B$5661,0)),"",INDIRECT("'SorP'!$A$"&amp;MATCH($J760,SorP!$B$1:$B$5661,0))))</f>
        <v/>
      </c>
      <c r="U760" s="169"/>
      <c r="V760" s="170" t="e">
        <f>IF(C760="",NA(),MATCH($B760&amp;$C760,'Smelter Look-up'!$J:$J,0))</f>
        <v>#N/A</v>
      </c>
      <c r="X760" s="171">
        <f t="shared" ca="1" si="33"/>
        <v>0</v>
      </c>
      <c r="AB760" s="171" t="str">
        <f t="shared" si="34"/>
        <v/>
      </c>
    </row>
    <row r="761" spans="1:28" s="171" customFormat="1" ht="20">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IF(B761="","",IF(ISERROR(MATCH($J761,SorP!$B$1:$B$5661,0)),"",INDIRECT("'SorP'!$A$"&amp;MATCH($J761,SorP!$B$1:$B$5661,0))))</f>
        <v/>
      </c>
      <c r="U761" s="169"/>
      <c r="V761" s="170" t="e">
        <f>IF(C761="",NA(),MATCH($B761&amp;$C761,'Smelter Look-up'!$J:$J,0))</f>
        <v>#N/A</v>
      </c>
      <c r="X761" s="171">
        <f t="shared" ca="1" si="33"/>
        <v>0</v>
      </c>
      <c r="AB761" s="171" t="str">
        <f t="shared" si="34"/>
        <v/>
      </c>
    </row>
    <row r="762" spans="1:28" s="171" customFormat="1" ht="20">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IF(B762="","",IF(ISERROR(MATCH($J762,SorP!$B$1:$B$5661,0)),"",INDIRECT("'SorP'!$A$"&amp;MATCH($J762,SorP!$B$1:$B$5661,0))))</f>
        <v/>
      </c>
      <c r="U762" s="169"/>
      <c r="V762" s="170" t="e">
        <f>IF(C762="",NA(),MATCH($B762&amp;$C762,'Smelter Look-up'!$J:$J,0))</f>
        <v>#N/A</v>
      </c>
      <c r="X762" s="171">
        <f t="shared" ca="1" si="33"/>
        <v>0</v>
      </c>
      <c r="AB762" s="171" t="str">
        <f t="shared" si="34"/>
        <v/>
      </c>
    </row>
    <row r="763" spans="1:28" s="171" customFormat="1" ht="20">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IF(B763="","",IF(ISERROR(MATCH($J763,SorP!$B$1:$B$5661,0)),"",INDIRECT("'SorP'!$A$"&amp;MATCH($J763,SorP!$B$1:$B$5661,0))))</f>
        <v/>
      </c>
      <c r="U763" s="169"/>
      <c r="V763" s="170" t="e">
        <f>IF(C763="",NA(),MATCH($B763&amp;$C763,'Smelter Look-up'!$J:$J,0))</f>
        <v>#N/A</v>
      </c>
      <c r="X763" s="171">
        <f t="shared" ca="1" si="33"/>
        <v>0</v>
      </c>
      <c r="AB763" s="171" t="str">
        <f t="shared" si="34"/>
        <v/>
      </c>
    </row>
    <row r="764" spans="1:28" s="171" customFormat="1" ht="20">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IF(B764="","",IF(ISERROR(MATCH($J764,SorP!$B$1:$B$5661,0)),"",INDIRECT("'SorP'!$A$"&amp;MATCH($J764,SorP!$B$1:$B$5661,0))))</f>
        <v/>
      </c>
      <c r="U764" s="169"/>
      <c r="V764" s="170" t="e">
        <f>IF(C764="",NA(),MATCH($B764&amp;$C764,'Smelter Look-up'!$J:$J,0))</f>
        <v>#N/A</v>
      </c>
      <c r="X764" s="171">
        <f t="shared" ca="1" si="33"/>
        <v>0</v>
      </c>
      <c r="AB764" s="171" t="str">
        <f t="shared" si="34"/>
        <v/>
      </c>
    </row>
    <row r="765" spans="1:28" s="171" customFormat="1" ht="20">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IF(B765="","",IF(ISERROR(MATCH($J765,SorP!$B$1:$B$5661,0)),"",INDIRECT("'SorP'!$A$"&amp;MATCH($J765,SorP!$B$1:$B$5661,0))))</f>
        <v/>
      </c>
      <c r="U765" s="169"/>
      <c r="V765" s="170" t="e">
        <f>IF(C765="",NA(),MATCH($B765&amp;$C765,'Smelter Look-up'!$J:$J,0))</f>
        <v>#N/A</v>
      </c>
      <c r="X765" s="171">
        <f t="shared" ca="1" si="33"/>
        <v>0</v>
      </c>
      <c r="AB765" s="171" t="str">
        <f t="shared" si="34"/>
        <v/>
      </c>
    </row>
    <row r="766" spans="1:28" s="171" customFormat="1" ht="20">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IF(B766="","",IF(ISERROR(MATCH($J766,SorP!$B$1:$B$5661,0)),"",INDIRECT("'SorP'!$A$"&amp;MATCH($J766,SorP!$B$1:$B$5661,0))))</f>
        <v/>
      </c>
      <c r="U766" s="169"/>
      <c r="V766" s="170" t="e">
        <f>IF(C766="",NA(),MATCH($B766&amp;$C766,'Smelter Look-up'!$J:$J,0))</f>
        <v>#N/A</v>
      </c>
      <c r="X766" s="171">
        <f t="shared" ca="1" si="33"/>
        <v>0</v>
      </c>
      <c r="AB766" s="171" t="str">
        <f t="shared" si="34"/>
        <v/>
      </c>
    </row>
    <row r="767" spans="1:28" s="171" customFormat="1" ht="20">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IF(B767="","",IF(ISERROR(MATCH($J767,SorP!$B$1:$B$5661,0)),"",INDIRECT("'SorP'!$A$"&amp;MATCH($J767,SorP!$B$1:$B$5661,0))))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20">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20">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20">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20">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20">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20">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20">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20">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20">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20">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20">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20">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20">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20">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20">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20">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20">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20">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20">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20">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20">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20">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20">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20">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20">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20">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20">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20">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20">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20">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20">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20">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20">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20">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20">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20">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20">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20">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ca="1" si="36"/>
        <v>0</v>
      </c>
      <c r="AB806" s="171" t="str">
        <f t="shared" si="37"/>
        <v/>
      </c>
    </row>
    <row r="807" spans="1:28" s="171" customFormat="1" ht="20">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IF(B807="","",IF(ISERROR(MATCH($J807,SorP!$B$1:$B$5661,0)),"",INDIRECT("'SorP'!$A$"&amp;MATCH($J807,SorP!$B$1:$B$5661,0))))</f>
        <v/>
      </c>
      <c r="U807" s="169"/>
      <c r="V807" s="170" t="e">
        <f>IF(C807="",NA(),MATCH($B807&amp;$C807,'Smelter Look-up'!$J:$J,0))</f>
        <v>#N/A</v>
      </c>
      <c r="X807" s="171">
        <f t="shared" ca="1" si="36"/>
        <v>0</v>
      </c>
      <c r="AB807" s="171" t="str">
        <f t="shared" si="37"/>
        <v/>
      </c>
    </row>
    <row r="808" spans="1:28" s="171" customFormat="1" ht="20">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IF(B808="","",IF(ISERROR(MATCH($J808,SorP!$B$1:$B$5661,0)),"",INDIRECT("'SorP'!$A$"&amp;MATCH($J808,SorP!$B$1:$B$5661,0))))</f>
        <v/>
      </c>
      <c r="U808" s="169"/>
      <c r="V808" s="170" t="e">
        <f>IF(C808="",NA(),MATCH($B808&amp;$C808,'Smelter Look-up'!$J:$J,0))</f>
        <v>#N/A</v>
      </c>
      <c r="X808" s="171">
        <f t="shared" ca="1" si="36"/>
        <v>0</v>
      </c>
      <c r="AB808" s="171" t="str">
        <f t="shared" si="37"/>
        <v/>
      </c>
    </row>
    <row r="809" spans="1:28" s="171" customFormat="1" ht="20">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IF(B809="","",IF(ISERROR(MATCH($J809,SorP!$B$1:$B$5661,0)),"",INDIRECT("'SorP'!$A$"&amp;MATCH($J809,SorP!$B$1:$B$5661,0))))</f>
        <v/>
      </c>
      <c r="U809" s="169"/>
      <c r="V809" s="170" t="e">
        <f>IF(C809="",NA(),MATCH($B809&amp;$C809,'Smelter Look-up'!$J:$J,0))</f>
        <v>#N/A</v>
      </c>
      <c r="X809" s="171">
        <f t="shared" ca="1" si="36"/>
        <v>0</v>
      </c>
      <c r="AB809" s="171" t="str">
        <f t="shared" si="37"/>
        <v/>
      </c>
    </row>
    <row r="810" spans="1:28" s="171" customFormat="1" ht="20">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IF(B810="","",IF(ISERROR(MATCH($J810,SorP!$B$1:$B$5661,0)),"",INDIRECT("'SorP'!$A$"&amp;MATCH($J810,SorP!$B$1:$B$5661,0))))</f>
        <v/>
      </c>
      <c r="U810" s="169"/>
      <c r="V810" s="170" t="e">
        <f>IF(C810="",NA(),MATCH($B810&amp;$C810,'Smelter Look-up'!$J:$J,0))</f>
        <v>#N/A</v>
      </c>
      <c r="X810" s="171">
        <f t="shared" ca="1" si="36"/>
        <v>0</v>
      </c>
      <c r="AB810" s="171" t="str">
        <f t="shared" si="37"/>
        <v/>
      </c>
    </row>
    <row r="811" spans="1:28" s="171" customFormat="1" ht="20">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IF(B811="","",IF(ISERROR(MATCH($J811,SorP!$B$1:$B$5661,0)),"",INDIRECT("'SorP'!$A$"&amp;MATCH($J811,SorP!$B$1:$B$5661,0))))</f>
        <v/>
      </c>
      <c r="U811" s="169"/>
      <c r="V811" s="170" t="e">
        <f>IF(C811="",NA(),MATCH($B811&amp;$C811,'Smelter Look-up'!$J:$J,0))</f>
        <v>#N/A</v>
      </c>
      <c r="X811" s="171">
        <f t="shared" ca="1" si="36"/>
        <v>0</v>
      </c>
      <c r="AB811" s="171" t="str">
        <f t="shared" si="37"/>
        <v/>
      </c>
    </row>
    <row r="812" spans="1:28" s="171" customFormat="1" ht="20">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IF(B812="","",IF(ISERROR(MATCH($J812,SorP!$B$1:$B$5661,0)),"",INDIRECT("'SorP'!$A$"&amp;MATCH($J812,SorP!$B$1:$B$5661,0))))</f>
        <v/>
      </c>
      <c r="U812" s="169"/>
      <c r="V812" s="170" t="e">
        <f>IF(C812="",NA(),MATCH($B812&amp;$C812,'Smelter Look-up'!$J:$J,0))</f>
        <v>#N/A</v>
      </c>
      <c r="X812" s="171">
        <f t="shared" ca="1" si="36"/>
        <v>0</v>
      </c>
      <c r="AB812" s="171" t="str">
        <f t="shared" si="37"/>
        <v/>
      </c>
    </row>
    <row r="813" spans="1:28" s="171" customFormat="1" ht="20">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IF(B813="","",IF(ISERROR(MATCH($J813,SorP!$B$1:$B$5661,0)),"",INDIRECT("'SorP'!$A$"&amp;MATCH($J813,SorP!$B$1:$B$5661,0))))</f>
        <v/>
      </c>
      <c r="U813" s="169"/>
      <c r="V813" s="170" t="e">
        <f>IF(C813="",NA(),MATCH($B813&amp;$C813,'Smelter Look-up'!$J:$J,0))</f>
        <v>#N/A</v>
      </c>
      <c r="X813" s="171">
        <f t="shared" ca="1" si="36"/>
        <v>0</v>
      </c>
      <c r="AB813" s="171" t="str">
        <f t="shared" si="37"/>
        <v/>
      </c>
    </row>
    <row r="814" spans="1:28" s="171" customFormat="1" ht="20">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IF(B814="","",IF(ISERROR(MATCH($J814,SorP!$B$1:$B$5661,0)),"",INDIRECT("'SorP'!$A$"&amp;MATCH($J814,SorP!$B$1:$B$5661,0))))</f>
        <v/>
      </c>
      <c r="U814" s="169"/>
      <c r="V814" s="170" t="e">
        <f>IF(C814="",NA(),MATCH($B814&amp;$C814,'Smelter Look-up'!$J:$J,0))</f>
        <v>#N/A</v>
      </c>
      <c r="X814" s="171">
        <f t="shared" ca="1" si="36"/>
        <v>0</v>
      </c>
      <c r="AB814" s="171" t="str">
        <f t="shared" si="37"/>
        <v/>
      </c>
    </row>
    <row r="815" spans="1:28" s="171" customFormat="1" ht="20">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IF(B815="","",IF(ISERROR(MATCH($J815,SorP!$B$1:$B$5661,0)),"",INDIRECT("'SorP'!$A$"&amp;MATCH($J815,SorP!$B$1:$B$5661,0))))</f>
        <v/>
      </c>
      <c r="U815" s="169"/>
      <c r="V815" s="170" t="e">
        <f>IF(C815="",NA(),MATCH($B815&amp;$C815,'Smelter Look-up'!$J:$J,0))</f>
        <v>#N/A</v>
      </c>
      <c r="X815" s="171">
        <f t="shared" ca="1" si="36"/>
        <v>0</v>
      </c>
      <c r="AB815" s="171" t="str">
        <f t="shared" si="37"/>
        <v/>
      </c>
    </row>
    <row r="816" spans="1:28" s="171" customFormat="1" ht="20">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IF(B816="","",IF(ISERROR(MATCH($J816,SorP!$B$1:$B$5661,0)),"",INDIRECT("'SorP'!$A$"&amp;MATCH($J816,SorP!$B$1:$B$5661,0))))</f>
        <v/>
      </c>
      <c r="U816" s="169"/>
      <c r="V816" s="170" t="e">
        <f>IF(C816="",NA(),MATCH($B816&amp;$C816,'Smelter Look-up'!$J:$J,0))</f>
        <v>#N/A</v>
      </c>
      <c r="X816" s="171">
        <f t="shared" ca="1" si="36"/>
        <v>0</v>
      </c>
      <c r="AB816" s="171" t="str">
        <f t="shared" si="37"/>
        <v/>
      </c>
    </row>
    <row r="817" spans="1:28" s="171" customFormat="1" ht="20">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IF(B817="","",IF(ISERROR(MATCH($J817,SorP!$B$1:$B$5661,0)),"",INDIRECT("'SorP'!$A$"&amp;MATCH($J817,SorP!$B$1:$B$5661,0))))</f>
        <v/>
      </c>
      <c r="U817" s="169"/>
      <c r="V817" s="170" t="e">
        <f>IF(C817="",NA(),MATCH($B817&amp;$C817,'Smelter Look-up'!$J:$J,0))</f>
        <v>#N/A</v>
      </c>
      <c r="X817" s="171">
        <f t="shared" ca="1" si="36"/>
        <v>0</v>
      </c>
      <c r="AB817" s="171" t="str">
        <f t="shared" si="37"/>
        <v/>
      </c>
    </row>
    <row r="818" spans="1:28" s="171" customFormat="1" ht="20">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IF(B818="","",IF(ISERROR(MATCH($J818,SorP!$B$1:$B$5661,0)),"",INDIRECT("'SorP'!$A$"&amp;MATCH($J818,SorP!$B$1:$B$5661,0))))</f>
        <v/>
      </c>
      <c r="U818" s="169"/>
      <c r="V818" s="170" t="e">
        <f>IF(C818="",NA(),MATCH($B818&amp;$C818,'Smelter Look-up'!$J:$J,0))</f>
        <v>#N/A</v>
      </c>
      <c r="X818" s="171">
        <f t="shared" ca="1" si="36"/>
        <v>0</v>
      </c>
      <c r="AB818" s="171" t="str">
        <f t="shared" si="37"/>
        <v/>
      </c>
    </row>
    <row r="819" spans="1:28" s="171" customFormat="1" ht="20">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IF(B819="","",IF(ISERROR(MATCH($J819,SorP!$B$1:$B$5661,0)),"",INDIRECT("'SorP'!$A$"&amp;MATCH($J819,SorP!$B$1:$B$5661,0))))</f>
        <v/>
      </c>
      <c r="U819" s="169"/>
      <c r="V819" s="170" t="e">
        <f>IF(C819="",NA(),MATCH($B819&amp;$C819,'Smelter Look-up'!$J:$J,0))</f>
        <v>#N/A</v>
      </c>
      <c r="X819" s="171">
        <f t="shared" ca="1" si="36"/>
        <v>0</v>
      </c>
      <c r="AB819" s="171" t="str">
        <f t="shared" si="37"/>
        <v/>
      </c>
    </row>
    <row r="820" spans="1:28" s="171" customFormat="1" ht="20">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IF(B820="","",IF(ISERROR(MATCH($J820,SorP!$B$1:$B$5661,0)),"",INDIRECT("'SorP'!$A$"&amp;MATCH($J820,SorP!$B$1:$B$5661,0))))</f>
        <v/>
      </c>
      <c r="U820" s="169"/>
      <c r="V820" s="170" t="e">
        <f>IF(C820="",NA(),MATCH($B820&amp;$C820,'Smelter Look-up'!$J:$J,0))</f>
        <v>#N/A</v>
      </c>
      <c r="X820" s="171">
        <f t="shared" ca="1" si="36"/>
        <v>0</v>
      </c>
      <c r="AB820" s="171" t="str">
        <f t="shared" si="37"/>
        <v/>
      </c>
    </row>
    <row r="821" spans="1:28" s="171" customFormat="1" ht="20">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IF(B821="","",IF(ISERROR(MATCH($J821,SorP!$B$1:$B$5661,0)),"",INDIRECT("'SorP'!$A$"&amp;MATCH($J821,SorP!$B$1:$B$5661,0))))</f>
        <v/>
      </c>
      <c r="U821" s="169"/>
      <c r="V821" s="170" t="e">
        <f>IF(C821="",NA(),MATCH($B821&amp;$C821,'Smelter Look-up'!$J:$J,0))</f>
        <v>#N/A</v>
      </c>
      <c r="X821" s="171">
        <f t="shared" ca="1" si="36"/>
        <v>0</v>
      </c>
      <c r="AB821" s="171" t="str">
        <f t="shared" si="37"/>
        <v/>
      </c>
    </row>
    <row r="822" spans="1:28" s="171" customFormat="1" ht="20">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IF(B822="","",IF(ISERROR(MATCH($J822,SorP!$B$1:$B$5661,0)),"",INDIRECT("'SorP'!$A$"&amp;MATCH($J822,SorP!$B$1:$B$5661,0))))</f>
        <v/>
      </c>
      <c r="U822" s="169"/>
      <c r="V822" s="170" t="e">
        <f>IF(C822="",NA(),MATCH($B822&amp;$C822,'Smelter Look-up'!$J:$J,0))</f>
        <v>#N/A</v>
      </c>
      <c r="X822" s="171">
        <f t="shared" ca="1" si="36"/>
        <v>0</v>
      </c>
      <c r="AB822" s="171" t="str">
        <f t="shared" si="37"/>
        <v/>
      </c>
    </row>
    <row r="823" spans="1:28" s="171" customFormat="1" ht="20">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IF(B823="","",IF(ISERROR(MATCH($J823,SorP!$B$1:$B$5661,0)),"",INDIRECT("'SorP'!$A$"&amp;MATCH($J823,SorP!$B$1:$B$5661,0))))</f>
        <v/>
      </c>
      <c r="U823" s="169"/>
      <c r="V823" s="170" t="e">
        <f>IF(C823="",NA(),MATCH($B823&amp;$C823,'Smelter Look-up'!$J:$J,0))</f>
        <v>#N/A</v>
      </c>
      <c r="X823" s="171">
        <f t="shared" ca="1" si="36"/>
        <v>0</v>
      </c>
      <c r="AB823" s="171" t="str">
        <f t="shared" si="37"/>
        <v/>
      </c>
    </row>
    <row r="824" spans="1:28" s="171" customFormat="1" ht="20">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IF(B824="","",IF(ISERROR(MATCH($J824,SorP!$B$1:$B$5661,0)),"",INDIRECT("'SorP'!$A$"&amp;MATCH($J824,SorP!$B$1:$B$5661,0))))</f>
        <v/>
      </c>
      <c r="U824" s="169"/>
      <c r="V824" s="170" t="e">
        <f>IF(C824="",NA(),MATCH($B824&amp;$C824,'Smelter Look-up'!$J:$J,0))</f>
        <v>#N/A</v>
      </c>
      <c r="X824" s="171">
        <f t="shared" ca="1" si="36"/>
        <v>0</v>
      </c>
      <c r="AB824" s="171" t="str">
        <f t="shared" si="37"/>
        <v/>
      </c>
    </row>
    <row r="825" spans="1:28" s="171" customFormat="1" ht="20">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IF(B825="","",IF(ISERROR(MATCH($J825,SorP!$B$1:$B$5661,0)),"",INDIRECT("'SorP'!$A$"&amp;MATCH($J825,SorP!$B$1:$B$5661,0))))</f>
        <v/>
      </c>
      <c r="U825" s="169"/>
      <c r="V825" s="170" t="e">
        <f>IF(C825="",NA(),MATCH($B825&amp;$C825,'Smelter Look-up'!$J:$J,0))</f>
        <v>#N/A</v>
      </c>
      <c r="X825" s="171">
        <f t="shared" ca="1" si="36"/>
        <v>0</v>
      </c>
      <c r="AB825" s="171" t="str">
        <f t="shared" si="37"/>
        <v/>
      </c>
    </row>
    <row r="826" spans="1:28" s="171" customFormat="1" ht="20">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IF(B826="","",IF(ISERROR(MATCH($J826,SorP!$B$1:$B$5661,0)),"",INDIRECT("'SorP'!$A$"&amp;MATCH($J826,SorP!$B$1:$B$5661,0))))</f>
        <v/>
      </c>
      <c r="U826" s="169"/>
      <c r="V826" s="170" t="e">
        <f>IF(C826="",NA(),MATCH($B826&amp;$C826,'Smelter Look-up'!$J:$J,0))</f>
        <v>#N/A</v>
      </c>
      <c r="X826" s="171">
        <f t="shared" ca="1" si="36"/>
        <v>0</v>
      </c>
      <c r="AB826" s="171" t="str">
        <f t="shared" si="37"/>
        <v/>
      </c>
    </row>
    <row r="827" spans="1:28" s="171" customFormat="1" ht="20">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IF(B827="","",IF(ISERROR(MATCH($J827,SorP!$B$1:$B$5661,0)),"",INDIRECT("'SorP'!$A$"&amp;MATCH($J827,SorP!$B$1:$B$5661,0))))</f>
        <v/>
      </c>
      <c r="U827" s="169"/>
      <c r="V827" s="170" t="e">
        <f>IF(C827="",NA(),MATCH($B827&amp;$C827,'Smelter Look-up'!$J:$J,0))</f>
        <v>#N/A</v>
      </c>
      <c r="X827" s="171">
        <f t="shared" ca="1" si="36"/>
        <v>0</v>
      </c>
      <c r="AB827" s="171" t="str">
        <f t="shared" si="37"/>
        <v/>
      </c>
    </row>
    <row r="828" spans="1:28" s="171" customFormat="1" ht="20">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IF(B828="","",IF(ISERROR(MATCH($J828,SorP!$B$1:$B$5661,0)),"",INDIRECT("'SorP'!$A$"&amp;MATCH($J828,SorP!$B$1:$B$5661,0))))</f>
        <v/>
      </c>
      <c r="U828" s="169"/>
      <c r="V828" s="170" t="e">
        <f>IF(C828="",NA(),MATCH($B828&amp;$C828,'Smelter Look-up'!$J:$J,0))</f>
        <v>#N/A</v>
      </c>
      <c r="X828" s="171">
        <f t="shared" ca="1" si="36"/>
        <v>0</v>
      </c>
      <c r="AB828" s="171" t="str">
        <f t="shared" si="37"/>
        <v/>
      </c>
    </row>
    <row r="829" spans="1:28" s="171" customFormat="1" ht="20">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IF(B829="","",IF(ISERROR(MATCH($J829,SorP!$B$1:$B$5661,0)),"",INDIRECT("'SorP'!$A$"&amp;MATCH($J829,SorP!$B$1:$B$5661,0))))</f>
        <v/>
      </c>
      <c r="U829" s="169"/>
      <c r="V829" s="170" t="e">
        <f>IF(C829="",NA(),MATCH($B829&amp;$C829,'Smelter Look-up'!$J:$J,0))</f>
        <v>#N/A</v>
      </c>
      <c r="X829" s="171">
        <f t="shared" ca="1" si="36"/>
        <v>0</v>
      </c>
      <c r="AB829" s="171" t="str">
        <f t="shared" si="37"/>
        <v/>
      </c>
    </row>
    <row r="830" spans="1:28" s="171" customFormat="1" ht="20">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IF(B830="","",IF(ISERROR(MATCH($J830,SorP!$B$1:$B$5661,0)),"",INDIRECT("'SorP'!$A$"&amp;MATCH($J830,SorP!$B$1:$B$5661,0))))</f>
        <v/>
      </c>
      <c r="U830" s="169"/>
      <c r="V830" s="170" t="e">
        <f>IF(C830="",NA(),MATCH($B830&amp;$C830,'Smelter Look-up'!$J:$J,0))</f>
        <v>#N/A</v>
      </c>
      <c r="X830" s="171">
        <f t="shared" ca="1" si="36"/>
        <v>0</v>
      </c>
      <c r="AB830" s="171" t="str">
        <f t="shared" si="37"/>
        <v/>
      </c>
    </row>
    <row r="831" spans="1:28" s="171" customFormat="1" ht="20">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IF(B831="","",IF(ISERROR(MATCH($J831,SorP!$B$1:$B$5661,0)),"",INDIRECT("'SorP'!$A$"&amp;MATCH($J831,SorP!$B$1:$B$5661,0))))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20">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20">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20">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20">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20">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20">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20">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20">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20">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20">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20">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20">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20">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20">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20">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20">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20">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20">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20">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20">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20">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20">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20">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20">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20">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20">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20">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20">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20">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20">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20">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20">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20">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20">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20">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20">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20">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20">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ca="1" si="39"/>
        <v>0</v>
      </c>
      <c r="AB870" s="171" t="str">
        <f t="shared" si="40"/>
        <v/>
      </c>
    </row>
    <row r="871" spans="1:28" s="171" customFormat="1" ht="20">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IF(B871="","",IF(ISERROR(MATCH($J871,SorP!$B$1:$B$5661,0)),"",INDIRECT("'SorP'!$A$"&amp;MATCH($J871,SorP!$B$1:$B$5661,0))))</f>
        <v/>
      </c>
      <c r="U871" s="169"/>
      <c r="V871" s="170" t="e">
        <f>IF(C871="",NA(),MATCH($B871&amp;$C871,'Smelter Look-up'!$J:$J,0))</f>
        <v>#N/A</v>
      </c>
      <c r="X871" s="171">
        <f t="shared" ca="1" si="39"/>
        <v>0</v>
      </c>
      <c r="AB871" s="171" t="str">
        <f t="shared" si="40"/>
        <v/>
      </c>
    </row>
    <row r="872" spans="1:28" s="171" customFormat="1" ht="20">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IF(B872="","",IF(ISERROR(MATCH($J872,SorP!$B$1:$B$5661,0)),"",INDIRECT("'SorP'!$A$"&amp;MATCH($J872,SorP!$B$1:$B$5661,0))))</f>
        <v/>
      </c>
      <c r="U872" s="169"/>
      <c r="V872" s="170" t="e">
        <f>IF(C872="",NA(),MATCH($B872&amp;$C872,'Smelter Look-up'!$J:$J,0))</f>
        <v>#N/A</v>
      </c>
      <c r="X872" s="171">
        <f t="shared" ca="1" si="39"/>
        <v>0</v>
      </c>
      <c r="AB872" s="171" t="str">
        <f t="shared" si="40"/>
        <v/>
      </c>
    </row>
    <row r="873" spans="1:28" s="171" customFormat="1" ht="20">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IF(B873="","",IF(ISERROR(MATCH($J873,SorP!$B$1:$B$5661,0)),"",INDIRECT("'SorP'!$A$"&amp;MATCH($J873,SorP!$B$1:$B$5661,0))))</f>
        <v/>
      </c>
      <c r="U873" s="169"/>
      <c r="V873" s="170" t="e">
        <f>IF(C873="",NA(),MATCH($B873&amp;$C873,'Smelter Look-up'!$J:$J,0))</f>
        <v>#N/A</v>
      </c>
      <c r="X873" s="171">
        <f t="shared" ca="1" si="39"/>
        <v>0</v>
      </c>
      <c r="AB873" s="171" t="str">
        <f t="shared" si="40"/>
        <v/>
      </c>
    </row>
    <row r="874" spans="1:28" s="171" customFormat="1" ht="20">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IF(B874="","",IF(ISERROR(MATCH($J874,SorP!$B$1:$B$5661,0)),"",INDIRECT("'SorP'!$A$"&amp;MATCH($J874,SorP!$B$1:$B$5661,0))))</f>
        <v/>
      </c>
      <c r="U874" s="169"/>
      <c r="V874" s="170" t="e">
        <f>IF(C874="",NA(),MATCH($B874&amp;$C874,'Smelter Look-up'!$J:$J,0))</f>
        <v>#N/A</v>
      </c>
      <c r="X874" s="171">
        <f t="shared" ca="1" si="39"/>
        <v>0</v>
      </c>
      <c r="AB874" s="171" t="str">
        <f t="shared" si="40"/>
        <v/>
      </c>
    </row>
    <row r="875" spans="1:28" s="171" customFormat="1" ht="20">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IF(B875="","",IF(ISERROR(MATCH($J875,SorP!$B$1:$B$5661,0)),"",INDIRECT("'SorP'!$A$"&amp;MATCH($J875,SorP!$B$1:$B$5661,0))))</f>
        <v/>
      </c>
      <c r="U875" s="169"/>
      <c r="V875" s="170" t="e">
        <f>IF(C875="",NA(),MATCH($B875&amp;$C875,'Smelter Look-up'!$J:$J,0))</f>
        <v>#N/A</v>
      </c>
      <c r="X875" s="171">
        <f t="shared" ca="1" si="39"/>
        <v>0</v>
      </c>
      <c r="AB875" s="171" t="str">
        <f t="shared" si="40"/>
        <v/>
      </c>
    </row>
    <row r="876" spans="1:28" s="171" customFormat="1" ht="20">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IF(B876="","",IF(ISERROR(MATCH($J876,SorP!$B$1:$B$5661,0)),"",INDIRECT("'SorP'!$A$"&amp;MATCH($J876,SorP!$B$1:$B$5661,0))))</f>
        <v/>
      </c>
      <c r="U876" s="169"/>
      <c r="V876" s="170" t="e">
        <f>IF(C876="",NA(),MATCH($B876&amp;$C876,'Smelter Look-up'!$J:$J,0))</f>
        <v>#N/A</v>
      </c>
      <c r="X876" s="171">
        <f t="shared" ca="1" si="39"/>
        <v>0</v>
      </c>
      <c r="AB876" s="171" t="str">
        <f t="shared" si="40"/>
        <v/>
      </c>
    </row>
    <row r="877" spans="1:28" s="171" customFormat="1" ht="20">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IF(B877="","",IF(ISERROR(MATCH($J877,SorP!$B$1:$B$5661,0)),"",INDIRECT("'SorP'!$A$"&amp;MATCH($J877,SorP!$B$1:$B$5661,0))))</f>
        <v/>
      </c>
      <c r="U877" s="169"/>
      <c r="V877" s="170" t="e">
        <f>IF(C877="",NA(),MATCH($B877&amp;$C877,'Smelter Look-up'!$J:$J,0))</f>
        <v>#N/A</v>
      </c>
      <c r="X877" s="171">
        <f t="shared" ca="1" si="39"/>
        <v>0</v>
      </c>
      <c r="AB877" s="171" t="str">
        <f t="shared" si="40"/>
        <v/>
      </c>
    </row>
    <row r="878" spans="1:28" s="171" customFormat="1" ht="20">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IF(B878="","",IF(ISERROR(MATCH($J878,SorP!$B$1:$B$5661,0)),"",INDIRECT("'SorP'!$A$"&amp;MATCH($J878,SorP!$B$1:$B$5661,0))))</f>
        <v/>
      </c>
      <c r="U878" s="169"/>
      <c r="V878" s="170" t="e">
        <f>IF(C878="",NA(),MATCH($B878&amp;$C878,'Smelter Look-up'!$J:$J,0))</f>
        <v>#N/A</v>
      </c>
      <c r="X878" s="171">
        <f t="shared" ca="1" si="39"/>
        <v>0</v>
      </c>
      <c r="AB878" s="171" t="str">
        <f t="shared" si="40"/>
        <v/>
      </c>
    </row>
    <row r="879" spans="1:28" s="171" customFormat="1" ht="20">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IF(B879="","",IF(ISERROR(MATCH($J879,SorP!$B$1:$B$5661,0)),"",INDIRECT("'SorP'!$A$"&amp;MATCH($J879,SorP!$B$1:$B$5661,0))))</f>
        <v/>
      </c>
      <c r="U879" s="169"/>
      <c r="V879" s="170" t="e">
        <f>IF(C879="",NA(),MATCH($B879&amp;$C879,'Smelter Look-up'!$J:$J,0))</f>
        <v>#N/A</v>
      </c>
      <c r="X879" s="171">
        <f t="shared" ca="1" si="39"/>
        <v>0</v>
      </c>
      <c r="AB879" s="171" t="str">
        <f t="shared" si="40"/>
        <v/>
      </c>
    </row>
    <row r="880" spans="1:28" s="171" customFormat="1" ht="20">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IF(B880="","",IF(ISERROR(MATCH($J880,SorP!$B$1:$B$5661,0)),"",INDIRECT("'SorP'!$A$"&amp;MATCH($J880,SorP!$B$1:$B$5661,0))))</f>
        <v/>
      </c>
      <c r="U880" s="169"/>
      <c r="V880" s="170" t="e">
        <f>IF(C880="",NA(),MATCH($B880&amp;$C880,'Smelter Look-up'!$J:$J,0))</f>
        <v>#N/A</v>
      </c>
      <c r="X880" s="171">
        <f t="shared" ca="1" si="39"/>
        <v>0</v>
      </c>
      <c r="AB880" s="171" t="str">
        <f t="shared" si="40"/>
        <v/>
      </c>
    </row>
    <row r="881" spans="1:28" s="171" customFormat="1" ht="20">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IF(B881="","",IF(ISERROR(MATCH($J881,SorP!$B$1:$B$5661,0)),"",INDIRECT("'SorP'!$A$"&amp;MATCH($J881,SorP!$B$1:$B$5661,0))))</f>
        <v/>
      </c>
      <c r="U881" s="169"/>
      <c r="V881" s="170" t="e">
        <f>IF(C881="",NA(),MATCH($B881&amp;$C881,'Smelter Look-up'!$J:$J,0))</f>
        <v>#N/A</v>
      </c>
      <c r="X881" s="171">
        <f t="shared" ca="1" si="39"/>
        <v>0</v>
      </c>
      <c r="AB881" s="171" t="str">
        <f t="shared" si="40"/>
        <v/>
      </c>
    </row>
    <row r="882" spans="1:28" s="171" customFormat="1" ht="20">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IF(B882="","",IF(ISERROR(MATCH($J882,SorP!$B$1:$B$5661,0)),"",INDIRECT("'SorP'!$A$"&amp;MATCH($J882,SorP!$B$1:$B$5661,0))))</f>
        <v/>
      </c>
      <c r="U882" s="169"/>
      <c r="V882" s="170" t="e">
        <f>IF(C882="",NA(),MATCH($B882&amp;$C882,'Smelter Look-up'!$J:$J,0))</f>
        <v>#N/A</v>
      </c>
      <c r="X882" s="171">
        <f t="shared" ca="1" si="39"/>
        <v>0</v>
      </c>
      <c r="AB882" s="171" t="str">
        <f t="shared" si="40"/>
        <v/>
      </c>
    </row>
    <row r="883" spans="1:28" s="171" customFormat="1" ht="20">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IF(B883="","",IF(ISERROR(MATCH($J883,SorP!$B$1:$B$5661,0)),"",INDIRECT("'SorP'!$A$"&amp;MATCH($J883,SorP!$B$1:$B$5661,0))))</f>
        <v/>
      </c>
      <c r="U883" s="169"/>
      <c r="V883" s="170" t="e">
        <f>IF(C883="",NA(),MATCH($B883&amp;$C883,'Smelter Look-up'!$J:$J,0))</f>
        <v>#N/A</v>
      </c>
      <c r="X883" s="171">
        <f t="shared" ca="1" si="39"/>
        <v>0</v>
      </c>
      <c r="AB883" s="171" t="str">
        <f t="shared" si="40"/>
        <v/>
      </c>
    </row>
    <row r="884" spans="1:28" s="171" customFormat="1" ht="20">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IF(B884="","",IF(ISERROR(MATCH($J884,SorP!$B$1:$B$5661,0)),"",INDIRECT("'SorP'!$A$"&amp;MATCH($J884,SorP!$B$1:$B$5661,0))))</f>
        <v/>
      </c>
      <c r="U884" s="169"/>
      <c r="V884" s="170" t="e">
        <f>IF(C884="",NA(),MATCH($B884&amp;$C884,'Smelter Look-up'!$J:$J,0))</f>
        <v>#N/A</v>
      </c>
      <c r="X884" s="171">
        <f t="shared" ca="1" si="39"/>
        <v>0</v>
      </c>
      <c r="AB884" s="171" t="str">
        <f t="shared" si="40"/>
        <v/>
      </c>
    </row>
    <row r="885" spans="1:28" s="171" customFormat="1" ht="20">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IF(B885="","",IF(ISERROR(MATCH($J885,SorP!$B$1:$B$5661,0)),"",INDIRECT("'SorP'!$A$"&amp;MATCH($J885,SorP!$B$1:$B$5661,0))))</f>
        <v/>
      </c>
      <c r="U885" s="169"/>
      <c r="V885" s="170" t="e">
        <f>IF(C885="",NA(),MATCH($B885&amp;$C885,'Smelter Look-up'!$J:$J,0))</f>
        <v>#N/A</v>
      </c>
      <c r="X885" s="171">
        <f t="shared" ca="1" si="39"/>
        <v>0</v>
      </c>
      <c r="AB885" s="171" t="str">
        <f t="shared" si="40"/>
        <v/>
      </c>
    </row>
    <row r="886" spans="1:28" s="171" customFormat="1" ht="20">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IF(B886="","",IF(ISERROR(MATCH($J886,SorP!$B$1:$B$5661,0)),"",INDIRECT("'SorP'!$A$"&amp;MATCH($J886,SorP!$B$1:$B$5661,0))))</f>
        <v/>
      </c>
      <c r="U886" s="169"/>
      <c r="V886" s="170" t="e">
        <f>IF(C886="",NA(),MATCH($B886&amp;$C886,'Smelter Look-up'!$J:$J,0))</f>
        <v>#N/A</v>
      </c>
      <c r="X886" s="171">
        <f t="shared" ca="1" si="39"/>
        <v>0</v>
      </c>
      <c r="AB886" s="171" t="str">
        <f t="shared" si="40"/>
        <v/>
      </c>
    </row>
    <row r="887" spans="1:28" s="171" customFormat="1" ht="20">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IF(B887="","",IF(ISERROR(MATCH($J887,SorP!$B$1:$B$5661,0)),"",INDIRECT("'SorP'!$A$"&amp;MATCH($J887,SorP!$B$1:$B$5661,0))))</f>
        <v/>
      </c>
      <c r="U887" s="169"/>
      <c r="V887" s="170" t="e">
        <f>IF(C887="",NA(),MATCH($B887&amp;$C887,'Smelter Look-up'!$J:$J,0))</f>
        <v>#N/A</v>
      </c>
      <c r="X887" s="171">
        <f t="shared" ca="1" si="39"/>
        <v>0</v>
      </c>
      <c r="AB887" s="171" t="str">
        <f t="shared" si="40"/>
        <v/>
      </c>
    </row>
    <row r="888" spans="1:28" s="171" customFormat="1" ht="20">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IF(B888="","",IF(ISERROR(MATCH($J888,SorP!$B$1:$B$5661,0)),"",INDIRECT("'SorP'!$A$"&amp;MATCH($J888,SorP!$B$1:$B$5661,0))))</f>
        <v/>
      </c>
      <c r="U888" s="169"/>
      <c r="V888" s="170" t="e">
        <f>IF(C888="",NA(),MATCH($B888&amp;$C888,'Smelter Look-up'!$J:$J,0))</f>
        <v>#N/A</v>
      </c>
      <c r="X888" s="171">
        <f t="shared" ca="1" si="39"/>
        <v>0</v>
      </c>
      <c r="AB888" s="171" t="str">
        <f t="shared" si="40"/>
        <v/>
      </c>
    </row>
    <row r="889" spans="1:28" s="171" customFormat="1" ht="20">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IF(B889="","",IF(ISERROR(MATCH($J889,SorP!$B$1:$B$5661,0)),"",INDIRECT("'SorP'!$A$"&amp;MATCH($J889,SorP!$B$1:$B$5661,0))))</f>
        <v/>
      </c>
      <c r="U889" s="169"/>
      <c r="V889" s="170" t="e">
        <f>IF(C889="",NA(),MATCH($B889&amp;$C889,'Smelter Look-up'!$J:$J,0))</f>
        <v>#N/A</v>
      </c>
      <c r="X889" s="171">
        <f t="shared" ca="1" si="39"/>
        <v>0</v>
      </c>
      <c r="AB889" s="171" t="str">
        <f t="shared" si="40"/>
        <v/>
      </c>
    </row>
    <row r="890" spans="1:28" s="171" customFormat="1" ht="20">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IF(B890="","",IF(ISERROR(MATCH($J890,SorP!$B$1:$B$5661,0)),"",INDIRECT("'SorP'!$A$"&amp;MATCH($J890,SorP!$B$1:$B$5661,0))))</f>
        <v/>
      </c>
      <c r="U890" s="169"/>
      <c r="V890" s="170" t="e">
        <f>IF(C890="",NA(),MATCH($B890&amp;$C890,'Smelter Look-up'!$J:$J,0))</f>
        <v>#N/A</v>
      </c>
      <c r="X890" s="171">
        <f t="shared" ca="1" si="39"/>
        <v>0</v>
      </c>
      <c r="AB890" s="171" t="str">
        <f t="shared" si="40"/>
        <v/>
      </c>
    </row>
    <row r="891" spans="1:28" s="171" customFormat="1" ht="20">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IF(B891="","",IF(ISERROR(MATCH($J891,SorP!$B$1:$B$5661,0)),"",INDIRECT("'SorP'!$A$"&amp;MATCH($J891,SorP!$B$1:$B$5661,0))))</f>
        <v/>
      </c>
      <c r="U891" s="169"/>
      <c r="V891" s="170" t="e">
        <f>IF(C891="",NA(),MATCH($B891&amp;$C891,'Smelter Look-up'!$J:$J,0))</f>
        <v>#N/A</v>
      </c>
      <c r="X891" s="171">
        <f t="shared" ca="1" si="39"/>
        <v>0</v>
      </c>
      <c r="AB891" s="171" t="str">
        <f t="shared" si="40"/>
        <v/>
      </c>
    </row>
    <row r="892" spans="1:28" s="171" customFormat="1" ht="20">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IF(B892="","",IF(ISERROR(MATCH($J892,SorP!$B$1:$B$5661,0)),"",INDIRECT("'SorP'!$A$"&amp;MATCH($J892,SorP!$B$1:$B$5661,0))))</f>
        <v/>
      </c>
      <c r="U892" s="169"/>
      <c r="V892" s="170" t="e">
        <f>IF(C892="",NA(),MATCH($B892&amp;$C892,'Smelter Look-up'!$J:$J,0))</f>
        <v>#N/A</v>
      </c>
      <c r="X892" s="171">
        <f t="shared" ca="1" si="39"/>
        <v>0</v>
      </c>
      <c r="AB892" s="171" t="str">
        <f t="shared" si="40"/>
        <v/>
      </c>
    </row>
    <row r="893" spans="1:28" s="171" customFormat="1" ht="20">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IF(B893="","",IF(ISERROR(MATCH($J893,SorP!$B$1:$B$5661,0)),"",INDIRECT("'SorP'!$A$"&amp;MATCH($J893,SorP!$B$1:$B$5661,0))))</f>
        <v/>
      </c>
      <c r="U893" s="169"/>
      <c r="V893" s="170" t="e">
        <f>IF(C893="",NA(),MATCH($B893&amp;$C893,'Smelter Look-up'!$J:$J,0))</f>
        <v>#N/A</v>
      </c>
      <c r="X893" s="171">
        <f t="shared" ca="1" si="39"/>
        <v>0</v>
      </c>
      <c r="AB893" s="171" t="str">
        <f t="shared" si="40"/>
        <v/>
      </c>
    </row>
    <row r="894" spans="1:28" s="171" customFormat="1" ht="20">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IF(B894="","",IF(ISERROR(MATCH($J894,SorP!$B$1:$B$5661,0)),"",INDIRECT("'SorP'!$A$"&amp;MATCH($J894,SorP!$B$1:$B$5661,0))))</f>
        <v/>
      </c>
      <c r="U894" s="169"/>
      <c r="V894" s="170" t="e">
        <f>IF(C894="",NA(),MATCH($B894&amp;$C894,'Smelter Look-up'!$J:$J,0))</f>
        <v>#N/A</v>
      </c>
      <c r="X894" s="171">
        <f t="shared" ca="1" si="39"/>
        <v>0</v>
      </c>
      <c r="AB894" s="171" t="str">
        <f t="shared" si="40"/>
        <v/>
      </c>
    </row>
    <row r="895" spans="1:28" s="171" customFormat="1" ht="20">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IF(B895="","",IF(ISERROR(MATCH($J895,SorP!$B$1:$B$5661,0)),"",INDIRECT("'SorP'!$A$"&amp;MATCH($J895,SorP!$B$1:$B$5661,0))))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20">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20">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20">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20">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20">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20">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20">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20">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20">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20">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20">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20">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20">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20">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20">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20">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20">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20">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20">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20">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20">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20">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20">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20">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20">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20">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20">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20">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20">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20">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20">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20">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20">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20">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20">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20">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20">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20">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ca="1" si="42"/>
        <v>0</v>
      </c>
      <c r="AB934" s="171" t="str">
        <f t="shared" si="43"/>
        <v/>
      </c>
    </row>
    <row r="935" spans="1:28" s="171" customFormat="1" ht="20">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IF(B935="","",IF(ISERROR(MATCH($J935,SorP!$B$1:$B$5661,0)),"",INDIRECT("'SorP'!$A$"&amp;MATCH($J935,SorP!$B$1:$B$5661,0))))</f>
        <v/>
      </c>
      <c r="U935" s="169"/>
      <c r="V935" s="170" t="e">
        <f>IF(C935="",NA(),MATCH($B935&amp;$C935,'Smelter Look-up'!$J:$J,0))</f>
        <v>#N/A</v>
      </c>
      <c r="X935" s="171">
        <f t="shared" ca="1" si="42"/>
        <v>0</v>
      </c>
      <c r="AB935" s="171" t="str">
        <f t="shared" si="43"/>
        <v/>
      </c>
    </row>
    <row r="936" spans="1:28" s="171" customFormat="1" ht="20">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IF(B936="","",IF(ISERROR(MATCH($J936,SorP!$B$1:$B$5661,0)),"",INDIRECT("'SorP'!$A$"&amp;MATCH($J936,SorP!$B$1:$B$5661,0))))</f>
        <v/>
      </c>
      <c r="U936" s="169"/>
      <c r="V936" s="170" t="e">
        <f>IF(C936="",NA(),MATCH($B936&amp;$C936,'Smelter Look-up'!$J:$J,0))</f>
        <v>#N/A</v>
      </c>
      <c r="X936" s="171">
        <f t="shared" ca="1" si="42"/>
        <v>0</v>
      </c>
      <c r="AB936" s="171" t="str">
        <f t="shared" si="43"/>
        <v/>
      </c>
    </row>
    <row r="937" spans="1:28" s="171" customFormat="1" ht="20">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IF(B937="","",IF(ISERROR(MATCH($J937,SorP!$B$1:$B$5661,0)),"",INDIRECT("'SorP'!$A$"&amp;MATCH($J937,SorP!$B$1:$B$5661,0))))</f>
        <v/>
      </c>
      <c r="U937" s="169"/>
      <c r="V937" s="170" t="e">
        <f>IF(C937="",NA(),MATCH($B937&amp;$C937,'Smelter Look-up'!$J:$J,0))</f>
        <v>#N/A</v>
      </c>
      <c r="X937" s="171">
        <f t="shared" ca="1" si="42"/>
        <v>0</v>
      </c>
      <c r="AB937" s="171" t="str">
        <f t="shared" si="43"/>
        <v/>
      </c>
    </row>
    <row r="938" spans="1:28" s="171" customFormat="1" ht="20">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IF(B938="","",IF(ISERROR(MATCH($J938,SorP!$B$1:$B$5661,0)),"",INDIRECT("'SorP'!$A$"&amp;MATCH($J938,SorP!$B$1:$B$5661,0))))</f>
        <v/>
      </c>
      <c r="U938" s="169"/>
      <c r="V938" s="170" t="e">
        <f>IF(C938="",NA(),MATCH($B938&amp;$C938,'Smelter Look-up'!$J:$J,0))</f>
        <v>#N/A</v>
      </c>
      <c r="X938" s="171">
        <f t="shared" ca="1" si="42"/>
        <v>0</v>
      </c>
      <c r="AB938" s="171" t="str">
        <f t="shared" si="43"/>
        <v/>
      </c>
    </row>
    <row r="939" spans="1:28" s="171" customFormat="1" ht="20">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IF(B939="","",IF(ISERROR(MATCH($J939,SorP!$B$1:$B$5661,0)),"",INDIRECT("'SorP'!$A$"&amp;MATCH($J939,SorP!$B$1:$B$5661,0))))</f>
        <v/>
      </c>
      <c r="U939" s="169"/>
      <c r="V939" s="170" t="e">
        <f>IF(C939="",NA(),MATCH($B939&amp;$C939,'Smelter Look-up'!$J:$J,0))</f>
        <v>#N/A</v>
      </c>
      <c r="X939" s="171">
        <f t="shared" ca="1" si="42"/>
        <v>0</v>
      </c>
      <c r="AB939" s="171" t="str">
        <f t="shared" si="43"/>
        <v/>
      </c>
    </row>
    <row r="940" spans="1:28" s="171" customFormat="1" ht="20">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IF(B940="","",IF(ISERROR(MATCH($J940,SorP!$B$1:$B$5661,0)),"",INDIRECT("'SorP'!$A$"&amp;MATCH($J940,SorP!$B$1:$B$5661,0))))</f>
        <v/>
      </c>
      <c r="U940" s="169"/>
      <c r="V940" s="170" t="e">
        <f>IF(C940="",NA(),MATCH($B940&amp;$C940,'Smelter Look-up'!$J:$J,0))</f>
        <v>#N/A</v>
      </c>
      <c r="X940" s="171">
        <f t="shared" ca="1" si="42"/>
        <v>0</v>
      </c>
      <c r="AB940" s="171" t="str">
        <f t="shared" si="43"/>
        <v/>
      </c>
    </row>
    <row r="941" spans="1:28" s="171" customFormat="1" ht="20">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IF(B941="","",IF(ISERROR(MATCH($J941,SorP!$B$1:$B$5661,0)),"",INDIRECT("'SorP'!$A$"&amp;MATCH($J941,SorP!$B$1:$B$5661,0))))</f>
        <v/>
      </c>
      <c r="U941" s="169"/>
      <c r="V941" s="170" t="e">
        <f>IF(C941="",NA(),MATCH($B941&amp;$C941,'Smelter Look-up'!$J:$J,0))</f>
        <v>#N/A</v>
      </c>
      <c r="X941" s="171">
        <f t="shared" ca="1" si="42"/>
        <v>0</v>
      </c>
      <c r="AB941" s="171" t="str">
        <f t="shared" si="43"/>
        <v/>
      </c>
    </row>
    <row r="942" spans="1:28" s="171" customFormat="1" ht="20">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IF(B942="","",IF(ISERROR(MATCH($J942,SorP!$B$1:$B$5661,0)),"",INDIRECT("'SorP'!$A$"&amp;MATCH($J942,SorP!$B$1:$B$5661,0))))</f>
        <v/>
      </c>
      <c r="U942" s="169"/>
      <c r="V942" s="170" t="e">
        <f>IF(C942="",NA(),MATCH($B942&amp;$C942,'Smelter Look-up'!$J:$J,0))</f>
        <v>#N/A</v>
      </c>
      <c r="X942" s="171">
        <f t="shared" ca="1" si="42"/>
        <v>0</v>
      </c>
      <c r="AB942" s="171" t="str">
        <f t="shared" si="43"/>
        <v/>
      </c>
    </row>
    <row r="943" spans="1:28" s="171" customFormat="1" ht="20">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IF(B943="","",IF(ISERROR(MATCH($J943,SorP!$B$1:$B$5661,0)),"",INDIRECT("'SorP'!$A$"&amp;MATCH($J943,SorP!$B$1:$B$5661,0))))</f>
        <v/>
      </c>
      <c r="U943" s="169"/>
      <c r="V943" s="170" t="e">
        <f>IF(C943="",NA(),MATCH($B943&amp;$C943,'Smelter Look-up'!$J:$J,0))</f>
        <v>#N/A</v>
      </c>
      <c r="X943" s="171">
        <f t="shared" ca="1" si="42"/>
        <v>0</v>
      </c>
      <c r="AB943" s="171" t="str">
        <f t="shared" si="43"/>
        <v/>
      </c>
    </row>
    <row r="944" spans="1:28" s="171" customFormat="1" ht="20">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IF(B944="","",IF(ISERROR(MATCH($J944,SorP!$B$1:$B$5661,0)),"",INDIRECT("'SorP'!$A$"&amp;MATCH($J944,SorP!$B$1:$B$5661,0))))</f>
        <v/>
      </c>
      <c r="U944" s="169"/>
      <c r="V944" s="170" t="e">
        <f>IF(C944="",NA(),MATCH($B944&amp;$C944,'Smelter Look-up'!$J:$J,0))</f>
        <v>#N/A</v>
      </c>
      <c r="X944" s="171">
        <f t="shared" ca="1" si="42"/>
        <v>0</v>
      </c>
      <c r="AB944" s="171" t="str">
        <f t="shared" si="43"/>
        <v/>
      </c>
    </row>
    <row r="945" spans="1:28" s="171" customFormat="1" ht="20">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IF(B945="","",IF(ISERROR(MATCH($J945,SorP!$B$1:$B$5661,0)),"",INDIRECT("'SorP'!$A$"&amp;MATCH($J945,SorP!$B$1:$B$5661,0))))</f>
        <v/>
      </c>
      <c r="U945" s="169"/>
      <c r="V945" s="170" t="e">
        <f>IF(C945="",NA(),MATCH($B945&amp;$C945,'Smelter Look-up'!$J:$J,0))</f>
        <v>#N/A</v>
      </c>
      <c r="X945" s="171">
        <f t="shared" ca="1" si="42"/>
        <v>0</v>
      </c>
      <c r="AB945" s="171" t="str">
        <f t="shared" si="43"/>
        <v/>
      </c>
    </row>
    <row r="946" spans="1:28" s="171" customFormat="1" ht="20">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IF(B946="","",IF(ISERROR(MATCH($J946,SorP!$B$1:$B$5661,0)),"",INDIRECT("'SorP'!$A$"&amp;MATCH($J946,SorP!$B$1:$B$5661,0))))</f>
        <v/>
      </c>
      <c r="U946" s="169"/>
      <c r="V946" s="170" t="e">
        <f>IF(C946="",NA(),MATCH($B946&amp;$C946,'Smelter Look-up'!$J:$J,0))</f>
        <v>#N/A</v>
      </c>
      <c r="X946" s="171">
        <f t="shared" ca="1" si="42"/>
        <v>0</v>
      </c>
      <c r="AB946" s="171" t="str">
        <f t="shared" si="43"/>
        <v/>
      </c>
    </row>
    <row r="947" spans="1:28" s="171" customFormat="1" ht="20">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IF(B947="","",IF(ISERROR(MATCH($J947,SorP!$B$1:$B$5661,0)),"",INDIRECT("'SorP'!$A$"&amp;MATCH($J947,SorP!$B$1:$B$5661,0))))</f>
        <v/>
      </c>
      <c r="U947" s="169"/>
      <c r="V947" s="170" t="e">
        <f>IF(C947="",NA(),MATCH($B947&amp;$C947,'Smelter Look-up'!$J:$J,0))</f>
        <v>#N/A</v>
      </c>
      <c r="X947" s="171">
        <f t="shared" ca="1" si="42"/>
        <v>0</v>
      </c>
      <c r="AB947" s="171" t="str">
        <f t="shared" si="43"/>
        <v/>
      </c>
    </row>
    <row r="948" spans="1:28" s="171" customFormat="1" ht="20">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IF(B948="","",IF(ISERROR(MATCH($J948,SorP!$B$1:$B$5661,0)),"",INDIRECT("'SorP'!$A$"&amp;MATCH($J948,SorP!$B$1:$B$5661,0))))</f>
        <v/>
      </c>
      <c r="U948" s="169"/>
      <c r="V948" s="170" t="e">
        <f>IF(C948="",NA(),MATCH($B948&amp;$C948,'Smelter Look-up'!$J:$J,0))</f>
        <v>#N/A</v>
      </c>
      <c r="X948" s="171">
        <f t="shared" ca="1" si="42"/>
        <v>0</v>
      </c>
      <c r="AB948" s="171" t="str">
        <f t="shared" si="43"/>
        <v/>
      </c>
    </row>
    <row r="949" spans="1:28" s="171" customFormat="1" ht="20">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IF(B949="","",IF(ISERROR(MATCH($J949,SorP!$B$1:$B$5661,0)),"",INDIRECT("'SorP'!$A$"&amp;MATCH($J949,SorP!$B$1:$B$5661,0))))</f>
        <v/>
      </c>
      <c r="U949" s="169"/>
      <c r="V949" s="170" t="e">
        <f>IF(C949="",NA(),MATCH($B949&amp;$C949,'Smelter Look-up'!$J:$J,0))</f>
        <v>#N/A</v>
      </c>
      <c r="X949" s="171">
        <f t="shared" ca="1" si="42"/>
        <v>0</v>
      </c>
      <c r="AB949" s="171" t="str">
        <f t="shared" si="43"/>
        <v/>
      </c>
    </row>
    <row r="950" spans="1:28" s="171" customFormat="1" ht="20">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IF(B950="","",IF(ISERROR(MATCH($J950,SorP!$B$1:$B$5661,0)),"",INDIRECT("'SorP'!$A$"&amp;MATCH($J950,SorP!$B$1:$B$5661,0))))</f>
        <v/>
      </c>
      <c r="U950" s="169"/>
      <c r="V950" s="170" t="e">
        <f>IF(C950="",NA(),MATCH($B950&amp;$C950,'Smelter Look-up'!$J:$J,0))</f>
        <v>#N/A</v>
      </c>
      <c r="X950" s="171">
        <f t="shared" ca="1" si="42"/>
        <v>0</v>
      </c>
      <c r="AB950" s="171" t="str">
        <f t="shared" si="43"/>
        <v/>
      </c>
    </row>
    <row r="951" spans="1:28" s="171" customFormat="1" ht="20">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IF(B951="","",IF(ISERROR(MATCH($J951,SorP!$B$1:$B$5661,0)),"",INDIRECT("'SorP'!$A$"&amp;MATCH($J951,SorP!$B$1:$B$5661,0))))</f>
        <v/>
      </c>
      <c r="U951" s="169"/>
      <c r="V951" s="170" t="e">
        <f>IF(C951="",NA(),MATCH($B951&amp;$C951,'Smelter Look-up'!$J:$J,0))</f>
        <v>#N/A</v>
      </c>
      <c r="X951" s="171">
        <f t="shared" ca="1" si="42"/>
        <v>0</v>
      </c>
      <c r="AB951" s="171" t="str">
        <f t="shared" si="43"/>
        <v/>
      </c>
    </row>
    <row r="952" spans="1:28" s="171" customFormat="1" ht="20">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IF(B952="","",IF(ISERROR(MATCH($J952,SorP!$B$1:$B$5661,0)),"",INDIRECT("'SorP'!$A$"&amp;MATCH($J952,SorP!$B$1:$B$5661,0))))</f>
        <v/>
      </c>
      <c r="U952" s="169"/>
      <c r="V952" s="170" t="e">
        <f>IF(C952="",NA(),MATCH($B952&amp;$C952,'Smelter Look-up'!$J:$J,0))</f>
        <v>#N/A</v>
      </c>
      <c r="X952" s="171">
        <f t="shared" ca="1" si="42"/>
        <v>0</v>
      </c>
      <c r="AB952" s="171" t="str">
        <f t="shared" si="43"/>
        <v/>
      </c>
    </row>
    <row r="953" spans="1:28" s="171" customFormat="1" ht="20">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IF(B953="","",IF(ISERROR(MATCH($J953,SorP!$B$1:$B$5661,0)),"",INDIRECT("'SorP'!$A$"&amp;MATCH($J953,SorP!$B$1:$B$5661,0))))</f>
        <v/>
      </c>
      <c r="U953" s="169"/>
      <c r="V953" s="170" t="e">
        <f>IF(C953="",NA(),MATCH($B953&amp;$C953,'Smelter Look-up'!$J:$J,0))</f>
        <v>#N/A</v>
      </c>
      <c r="X953" s="171">
        <f t="shared" ca="1" si="42"/>
        <v>0</v>
      </c>
      <c r="AB953" s="171" t="str">
        <f t="shared" si="43"/>
        <v/>
      </c>
    </row>
    <row r="954" spans="1:28" s="171" customFormat="1" ht="20">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IF(B954="","",IF(ISERROR(MATCH($J954,SorP!$B$1:$B$5661,0)),"",INDIRECT("'SorP'!$A$"&amp;MATCH($J954,SorP!$B$1:$B$5661,0))))</f>
        <v/>
      </c>
      <c r="U954" s="169"/>
      <c r="V954" s="170" t="e">
        <f>IF(C954="",NA(),MATCH($B954&amp;$C954,'Smelter Look-up'!$J:$J,0))</f>
        <v>#N/A</v>
      </c>
      <c r="X954" s="171">
        <f t="shared" ca="1" si="42"/>
        <v>0</v>
      </c>
      <c r="AB954" s="171" t="str">
        <f t="shared" si="43"/>
        <v/>
      </c>
    </row>
    <row r="955" spans="1:28" s="171" customFormat="1" ht="20">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IF(B955="","",IF(ISERROR(MATCH($J955,SorP!$B$1:$B$5661,0)),"",INDIRECT("'SorP'!$A$"&amp;MATCH($J955,SorP!$B$1:$B$5661,0))))</f>
        <v/>
      </c>
      <c r="U955" s="169"/>
      <c r="V955" s="170" t="e">
        <f>IF(C955="",NA(),MATCH($B955&amp;$C955,'Smelter Look-up'!$J:$J,0))</f>
        <v>#N/A</v>
      </c>
      <c r="X955" s="171">
        <f t="shared" ca="1" si="42"/>
        <v>0</v>
      </c>
      <c r="AB955" s="171" t="str">
        <f t="shared" si="43"/>
        <v/>
      </c>
    </row>
    <row r="956" spans="1:28" s="171" customFormat="1" ht="20">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IF(B956="","",IF(ISERROR(MATCH($J956,SorP!$B$1:$B$5661,0)),"",INDIRECT("'SorP'!$A$"&amp;MATCH($J956,SorP!$B$1:$B$5661,0))))</f>
        <v/>
      </c>
      <c r="U956" s="169"/>
      <c r="V956" s="170" t="e">
        <f>IF(C956="",NA(),MATCH($B956&amp;$C956,'Smelter Look-up'!$J:$J,0))</f>
        <v>#N/A</v>
      </c>
      <c r="X956" s="171">
        <f t="shared" ca="1" si="42"/>
        <v>0</v>
      </c>
      <c r="AB956" s="171" t="str">
        <f t="shared" si="43"/>
        <v/>
      </c>
    </row>
    <row r="957" spans="1:28" s="171" customFormat="1" ht="20">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IF(B957="","",IF(ISERROR(MATCH($J957,SorP!$B$1:$B$5661,0)),"",INDIRECT("'SorP'!$A$"&amp;MATCH($J957,SorP!$B$1:$B$5661,0))))</f>
        <v/>
      </c>
      <c r="U957" s="169"/>
      <c r="V957" s="170" t="e">
        <f>IF(C957="",NA(),MATCH($B957&amp;$C957,'Smelter Look-up'!$J:$J,0))</f>
        <v>#N/A</v>
      </c>
      <c r="X957" s="171">
        <f t="shared" ca="1" si="42"/>
        <v>0</v>
      </c>
      <c r="AB957" s="171" t="str">
        <f t="shared" si="43"/>
        <v/>
      </c>
    </row>
    <row r="958" spans="1:28" s="171" customFormat="1" ht="20">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IF(B958="","",IF(ISERROR(MATCH($J958,SorP!$B$1:$B$5661,0)),"",INDIRECT("'SorP'!$A$"&amp;MATCH($J958,SorP!$B$1:$B$5661,0))))</f>
        <v/>
      </c>
      <c r="U958" s="169"/>
      <c r="V958" s="170" t="e">
        <f>IF(C958="",NA(),MATCH($B958&amp;$C958,'Smelter Look-up'!$J:$J,0))</f>
        <v>#N/A</v>
      </c>
      <c r="X958" s="171">
        <f t="shared" ca="1" si="42"/>
        <v>0</v>
      </c>
      <c r="AB958" s="171" t="str">
        <f t="shared" si="43"/>
        <v/>
      </c>
    </row>
    <row r="959" spans="1:28" s="171" customFormat="1" ht="20">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IF(B959="","",IF(ISERROR(MATCH($J959,SorP!$B$1:$B$5661,0)),"",INDIRECT("'SorP'!$A$"&amp;MATCH($J959,SorP!$B$1:$B$5661,0))))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20">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20">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20">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20">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20">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20">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20">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20">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20">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20">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20">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20">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20">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20">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20">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20">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20">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20">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20">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20">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20">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20">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20">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20">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20">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20">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20">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20">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20">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20">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20">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20">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20">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20">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20">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20">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20">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20">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ca="1" si="45"/>
        <v>0</v>
      </c>
      <c r="AB998" s="171" t="str">
        <f t="shared" si="46"/>
        <v/>
      </c>
    </row>
    <row r="999" spans="1:28" s="171" customFormat="1" ht="20">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IF(B999="","",IF(ISERROR(MATCH($J999,SorP!$B$1:$B$5661,0)),"",INDIRECT("'SorP'!$A$"&amp;MATCH($J999,SorP!$B$1:$B$5661,0))))</f>
        <v/>
      </c>
      <c r="U999" s="169"/>
      <c r="V999" s="170" t="e">
        <f>IF(C999="",NA(),MATCH($B999&amp;$C999,'Smelter Look-up'!$J:$J,0))</f>
        <v>#N/A</v>
      </c>
      <c r="X999" s="171">
        <f t="shared" ca="1" si="45"/>
        <v>0</v>
      </c>
      <c r="AB999" s="171" t="str">
        <f t="shared" si="46"/>
        <v/>
      </c>
    </row>
    <row r="1000" spans="1:28" s="171" customFormat="1" ht="20">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IF(B1000="","",IF(ISERROR(MATCH($J1000,SorP!$B$1:$B$5661,0)),"",INDIRECT("'SorP'!$A$"&amp;MATCH($J1000,SorP!$B$1:$B$5661,0))))</f>
        <v/>
      </c>
      <c r="U1000" s="169"/>
      <c r="V1000" s="170" t="e">
        <f>IF(C1000="",NA(),MATCH($B1000&amp;$C1000,'Smelter Look-up'!$J:$J,0))</f>
        <v>#N/A</v>
      </c>
      <c r="X1000" s="171">
        <f t="shared" ca="1" si="45"/>
        <v>0</v>
      </c>
      <c r="AB1000" s="171" t="str">
        <f t="shared" si="46"/>
        <v/>
      </c>
    </row>
    <row r="1001" spans="1:28" s="171" customFormat="1" ht="20">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IF(B1001="","",IF(ISERROR(MATCH($J1001,SorP!$B$1:$B$5661,0)),"",INDIRECT("'SorP'!$A$"&amp;MATCH($J1001,SorP!$B$1:$B$5661,0))))</f>
        <v/>
      </c>
      <c r="U1001" s="169"/>
      <c r="V1001" s="170" t="e">
        <f>IF(C1001="",NA(),MATCH($B1001&amp;$C1001,'Smelter Look-up'!$J:$J,0))</f>
        <v>#N/A</v>
      </c>
      <c r="X1001" s="171">
        <f t="shared" ca="1" si="45"/>
        <v>0</v>
      </c>
      <c r="AB1001" s="171" t="str">
        <f t="shared" si="46"/>
        <v/>
      </c>
    </row>
    <row r="1002" spans="1:28" s="171" customFormat="1" ht="20">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IF(B1002="","",IF(ISERROR(MATCH($J1002,SorP!$B$1:$B$5661,0)),"",INDIRECT("'SorP'!$A$"&amp;MATCH($J1002,SorP!$B$1:$B$5661,0))))</f>
        <v/>
      </c>
      <c r="U1002" s="169"/>
      <c r="V1002" s="170" t="e">
        <f>IF(C1002="",NA(),MATCH($B1002&amp;$C1002,'Smelter Look-up'!$J:$J,0))</f>
        <v>#N/A</v>
      </c>
      <c r="X1002" s="171">
        <f t="shared" ca="1" si="45"/>
        <v>0</v>
      </c>
      <c r="AB1002" s="171" t="str">
        <f t="shared" si="46"/>
        <v/>
      </c>
    </row>
    <row r="1003" spans="1:28" s="171" customFormat="1" ht="20">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IF(B1003="","",IF(ISERROR(MATCH($J1003,SorP!$B$1:$B$5661,0)),"",INDIRECT("'SorP'!$A$"&amp;MATCH($J1003,SorP!$B$1:$B$5661,0))))</f>
        <v/>
      </c>
      <c r="U1003" s="169"/>
      <c r="V1003" s="170" t="e">
        <f>IF(C1003="",NA(),MATCH($B1003&amp;$C1003,'Smelter Look-up'!$J:$J,0))</f>
        <v>#N/A</v>
      </c>
      <c r="X1003" s="171">
        <f t="shared" ca="1" si="45"/>
        <v>0</v>
      </c>
      <c r="AB1003" s="171" t="str">
        <f t="shared" si="46"/>
        <v/>
      </c>
    </row>
    <row r="1004" spans="1:28" s="171" customFormat="1" ht="20">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IF(B1004="","",IF(ISERROR(MATCH($J1004,SorP!$B$1:$B$5661,0)),"",INDIRECT("'SorP'!$A$"&amp;MATCH($J1004,SorP!$B$1:$B$5661,0))))</f>
        <v/>
      </c>
      <c r="U1004" s="169"/>
      <c r="V1004" s="170" t="e">
        <f>IF(C1004="",NA(),MATCH($B1004&amp;$C1004,'Smelter Look-up'!$J:$J,0))</f>
        <v>#N/A</v>
      </c>
      <c r="X1004" s="171">
        <f t="shared" ca="1" si="45"/>
        <v>0</v>
      </c>
      <c r="AB1004" s="171" t="str">
        <f t="shared" si="46"/>
        <v/>
      </c>
    </row>
    <row r="1005" spans="1:28" s="171" customFormat="1" ht="20">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IF(B1005="","",IF(ISERROR(MATCH($J1005,SorP!$B$1:$B$5661,0)),"",INDIRECT("'SorP'!$A$"&amp;MATCH($J1005,SorP!$B$1:$B$5661,0))))</f>
        <v/>
      </c>
      <c r="U1005" s="169"/>
      <c r="V1005" s="170" t="e">
        <f>IF(C1005="",NA(),MATCH($B1005&amp;$C1005,'Smelter Look-up'!$J:$J,0))</f>
        <v>#N/A</v>
      </c>
      <c r="X1005" s="171">
        <f t="shared" ca="1" si="45"/>
        <v>0</v>
      </c>
      <c r="AB1005" s="171" t="str">
        <f t="shared" si="46"/>
        <v/>
      </c>
    </row>
    <row r="1006" spans="1:28" s="171" customFormat="1" ht="20">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IF(B1006="","",IF(ISERROR(MATCH($J1006,SorP!$B$1:$B$5661,0)),"",INDIRECT("'SorP'!$A$"&amp;MATCH($J1006,SorP!$B$1:$B$5661,0))))</f>
        <v/>
      </c>
      <c r="U1006" s="169"/>
      <c r="V1006" s="170" t="e">
        <f>IF(C1006="",NA(),MATCH($B1006&amp;$C1006,'Smelter Look-up'!$J:$J,0))</f>
        <v>#N/A</v>
      </c>
      <c r="X1006" s="171">
        <f t="shared" ca="1" si="45"/>
        <v>0</v>
      </c>
      <c r="AB1006" s="171" t="str">
        <f t="shared" si="46"/>
        <v/>
      </c>
    </row>
    <row r="1007" spans="1:28" s="171" customFormat="1" ht="20">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IF(B1007="","",IF(ISERROR(MATCH($J1007,SorP!$B$1:$B$5661,0)),"",INDIRECT("'SorP'!$A$"&amp;MATCH($J1007,SorP!$B$1:$B$5661,0))))</f>
        <v/>
      </c>
      <c r="U1007" s="169"/>
      <c r="V1007" s="170" t="e">
        <f>IF(C1007="",NA(),MATCH($B1007&amp;$C1007,'Smelter Look-up'!$J:$J,0))</f>
        <v>#N/A</v>
      </c>
      <c r="X1007" s="171">
        <f t="shared" ca="1" si="45"/>
        <v>0</v>
      </c>
      <c r="AB1007" s="171" t="str">
        <f t="shared" si="46"/>
        <v/>
      </c>
    </row>
    <row r="1008" spans="1:28" s="171" customFormat="1" ht="20">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IF(B1008="","",IF(ISERROR(MATCH($J1008,SorP!$B$1:$B$5661,0)),"",INDIRECT("'SorP'!$A$"&amp;MATCH($J1008,SorP!$B$1:$B$5661,0))))</f>
        <v/>
      </c>
      <c r="U1008" s="169"/>
      <c r="V1008" s="170" t="e">
        <f>IF(C1008="",NA(),MATCH($B1008&amp;$C1008,'Smelter Look-up'!$J:$J,0))</f>
        <v>#N/A</v>
      </c>
      <c r="X1008" s="171">
        <f t="shared" ca="1" si="45"/>
        <v>0</v>
      </c>
      <c r="AB1008" s="171" t="str">
        <f t="shared" si="46"/>
        <v/>
      </c>
    </row>
    <row r="1009" spans="1:28" s="171" customFormat="1" ht="20">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IF(B1009="","",IF(ISERROR(MATCH($J1009,SorP!$B$1:$B$5661,0)),"",INDIRECT("'SorP'!$A$"&amp;MATCH($J1009,SorP!$B$1:$B$5661,0))))</f>
        <v/>
      </c>
      <c r="U1009" s="169"/>
      <c r="V1009" s="170" t="e">
        <f>IF(C1009="",NA(),MATCH($B1009&amp;$C1009,'Smelter Look-up'!$J:$J,0))</f>
        <v>#N/A</v>
      </c>
      <c r="X1009" s="171">
        <f t="shared" ca="1" si="45"/>
        <v>0</v>
      </c>
      <c r="AB1009" s="171" t="str">
        <f t="shared" si="46"/>
        <v/>
      </c>
    </row>
    <row r="1010" spans="1:28" s="171" customFormat="1" ht="20">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IF(B1010="","",IF(ISERROR(MATCH($J1010,SorP!$B$1:$B$5661,0)),"",INDIRECT("'SorP'!$A$"&amp;MATCH($J1010,SorP!$B$1:$B$5661,0))))</f>
        <v/>
      </c>
      <c r="U1010" s="169"/>
      <c r="V1010" s="170" t="e">
        <f>IF(C1010="",NA(),MATCH($B1010&amp;$C1010,'Smelter Look-up'!$J:$J,0))</f>
        <v>#N/A</v>
      </c>
      <c r="X1010" s="171">
        <f t="shared" ca="1" si="45"/>
        <v>0</v>
      </c>
      <c r="AB1010" s="171" t="str">
        <f t="shared" si="46"/>
        <v/>
      </c>
    </row>
    <row r="1011" spans="1:28" s="171" customFormat="1" ht="20">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IF(B1011="","",IF(ISERROR(MATCH($J1011,SorP!$B$1:$B$5661,0)),"",INDIRECT("'SorP'!$A$"&amp;MATCH($J1011,SorP!$B$1:$B$5661,0))))</f>
        <v/>
      </c>
      <c r="U1011" s="169"/>
      <c r="V1011" s="170" t="e">
        <f>IF(C1011="",NA(),MATCH($B1011&amp;$C1011,'Smelter Look-up'!$J:$J,0))</f>
        <v>#N/A</v>
      </c>
      <c r="X1011" s="171">
        <f t="shared" ca="1" si="45"/>
        <v>0</v>
      </c>
      <c r="AB1011" s="171" t="str">
        <f t="shared" si="46"/>
        <v/>
      </c>
    </row>
    <row r="1012" spans="1:28" s="171" customFormat="1" ht="20">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IF(B1012="","",IF(ISERROR(MATCH($J1012,SorP!$B$1:$B$5661,0)),"",INDIRECT("'SorP'!$A$"&amp;MATCH($J1012,SorP!$B$1:$B$5661,0))))</f>
        <v/>
      </c>
      <c r="U1012" s="169"/>
      <c r="V1012" s="170" t="e">
        <f>IF(C1012="",NA(),MATCH($B1012&amp;$C1012,'Smelter Look-up'!$J:$J,0))</f>
        <v>#N/A</v>
      </c>
      <c r="X1012" s="171">
        <f t="shared" ca="1" si="45"/>
        <v>0</v>
      </c>
      <c r="AB1012" s="171" t="str">
        <f t="shared" si="46"/>
        <v/>
      </c>
    </row>
    <row r="1013" spans="1:28" s="171" customFormat="1" ht="20">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IF(B1013="","",IF(ISERROR(MATCH($J1013,SorP!$B$1:$B$5661,0)),"",INDIRECT("'SorP'!$A$"&amp;MATCH($J1013,SorP!$B$1:$B$5661,0))))</f>
        <v/>
      </c>
      <c r="U1013" s="169"/>
      <c r="V1013" s="170" t="e">
        <f>IF(C1013="",NA(),MATCH($B1013&amp;$C1013,'Smelter Look-up'!$J:$J,0))</f>
        <v>#N/A</v>
      </c>
      <c r="X1013" s="171">
        <f t="shared" ca="1" si="45"/>
        <v>0</v>
      </c>
      <c r="AB1013" s="171" t="str">
        <f t="shared" si="46"/>
        <v/>
      </c>
    </row>
    <row r="1014" spans="1:28" s="171" customFormat="1" ht="20">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IF(B1014="","",IF(ISERROR(MATCH($J1014,SorP!$B$1:$B$5661,0)),"",INDIRECT("'SorP'!$A$"&amp;MATCH($J1014,SorP!$B$1:$B$5661,0))))</f>
        <v/>
      </c>
      <c r="U1014" s="169"/>
      <c r="V1014" s="170" t="e">
        <f>IF(C1014="",NA(),MATCH($B1014&amp;$C1014,'Smelter Look-up'!$J:$J,0))</f>
        <v>#N/A</v>
      </c>
      <c r="X1014" s="171">
        <f t="shared" ca="1" si="45"/>
        <v>0</v>
      </c>
      <c r="AB1014" s="171" t="str">
        <f t="shared" si="46"/>
        <v/>
      </c>
    </row>
    <row r="1015" spans="1:28" s="171" customFormat="1" ht="20">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IF(B1015="","",IF(ISERROR(MATCH($J1015,SorP!$B$1:$B$5661,0)),"",INDIRECT("'SorP'!$A$"&amp;MATCH($J1015,SorP!$B$1:$B$5661,0))))</f>
        <v/>
      </c>
      <c r="U1015" s="169"/>
      <c r="V1015" s="170" t="e">
        <f>IF(C1015="",NA(),MATCH($B1015&amp;$C1015,'Smelter Look-up'!$J:$J,0))</f>
        <v>#N/A</v>
      </c>
      <c r="X1015" s="171">
        <f t="shared" ca="1" si="45"/>
        <v>0</v>
      </c>
      <c r="AB1015" s="171" t="str">
        <f t="shared" si="46"/>
        <v/>
      </c>
    </row>
    <row r="1016" spans="1:28" s="171" customFormat="1" ht="20">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IF(B1016="","",IF(ISERROR(MATCH($J1016,SorP!$B$1:$B$5661,0)),"",INDIRECT("'SorP'!$A$"&amp;MATCH($J1016,SorP!$B$1:$B$5661,0))))</f>
        <v/>
      </c>
      <c r="U1016" s="169"/>
      <c r="V1016" s="170" t="e">
        <f>IF(C1016="",NA(),MATCH($B1016&amp;$C1016,'Smelter Look-up'!$J:$J,0))</f>
        <v>#N/A</v>
      </c>
      <c r="X1016" s="171">
        <f t="shared" ca="1" si="45"/>
        <v>0</v>
      </c>
      <c r="AB1016" s="171" t="str">
        <f t="shared" si="46"/>
        <v/>
      </c>
    </row>
    <row r="1017" spans="1:28" s="171" customFormat="1" ht="20">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IF(B1017="","",IF(ISERROR(MATCH($J1017,SorP!$B$1:$B$5661,0)),"",INDIRECT("'SorP'!$A$"&amp;MATCH($J1017,SorP!$B$1:$B$5661,0))))</f>
        <v/>
      </c>
      <c r="U1017" s="169"/>
      <c r="V1017" s="170" t="e">
        <f>IF(C1017="",NA(),MATCH($B1017&amp;$C1017,'Smelter Look-up'!$J:$J,0))</f>
        <v>#N/A</v>
      </c>
      <c r="X1017" s="171">
        <f t="shared" ca="1" si="45"/>
        <v>0</v>
      </c>
      <c r="AB1017" s="171" t="str">
        <f t="shared" si="46"/>
        <v/>
      </c>
    </row>
    <row r="1018" spans="1:28" s="171" customFormat="1" ht="20">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IF(B1018="","",IF(ISERROR(MATCH($J1018,SorP!$B$1:$B$5661,0)),"",INDIRECT("'SorP'!$A$"&amp;MATCH($J1018,SorP!$B$1:$B$5661,0))))</f>
        <v/>
      </c>
      <c r="U1018" s="169"/>
      <c r="V1018" s="170" t="e">
        <f>IF(C1018="",NA(),MATCH($B1018&amp;$C1018,'Smelter Look-up'!$J:$J,0))</f>
        <v>#N/A</v>
      </c>
      <c r="X1018" s="171">
        <f t="shared" ca="1" si="45"/>
        <v>0</v>
      </c>
      <c r="AB1018" s="171" t="str">
        <f t="shared" si="46"/>
        <v/>
      </c>
    </row>
    <row r="1019" spans="1:28" s="171" customFormat="1" ht="20">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IF(B1019="","",IF(ISERROR(MATCH($J1019,SorP!$B$1:$B$5661,0)),"",INDIRECT("'SorP'!$A$"&amp;MATCH($J1019,SorP!$B$1:$B$5661,0))))</f>
        <v/>
      </c>
      <c r="U1019" s="169"/>
      <c r="V1019" s="170" t="e">
        <f>IF(C1019="",NA(),MATCH($B1019&amp;$C1019,'Smelter Look-up'!$J:$J,0))</f>
        <v>#N/A</v>
      </c>
      <c r="X1019" s="171">
        <f t="shared" ca="1" si="45"/>
        <v>0</v>
      </c>
      <c r="AB1019" s="171" t="str">
        <f t="shared" si="46"/>
        <v/>
      </c>
    </row>
    <row r="1020" spans="1:28" s="171" customFormat="1" ht="20">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IF(B1020="","",IF(ISERROR(MATCH($J1020,SorP!$B$1:$B$5661,0)),"",INDIRECT("'SorP'!$A$"&amp;MATCH($J1020,SorP!$B$1:$B$5661,0))))</f>
        <v/>
      </c>
      <c r="U1020" s="169"/>
      <c r="V1020" s="170" t="e">
        <f>IF(C1020="",NA(),MATCH($B1020&amp;$C1020,'Smelter Look-up'!$J:$J,0))</f>
        <v>#N/A</v>
      </c>
      <c r="X1020" s="171">
        <f t="shared" ca="1" si="45"/>
        <v>0</v>
      </c>
      <c r="AB1020" s="171" t="str">
        <f t="shared" si="46"/>
        <v/>
      </c>
    </row>
    <row r="1021" spans="1:28" s="171" customFormat="1" ht="20">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IF(B1021="","",IF(ISERROR(MATCH($J1021,SorP!$B$1:$B$5661,0)),"",INDIRECT("'SorP'!$A$"&amp;MATCH($J1021,SorP!$B$1:$B$5661,0))))</f>
        <v/>
      </c>
      <c r="U1021" s="169"/>
      <c r="V1021" s="170" t="e">
        <f>IF(C1021="",NA(),MATCH($B1021&amp;$C1021,'Smelter Look-up'!$J:$J,0))</f>
        <v>#N/A</v>
      </c>
      <c r="X1021" s="171">
        <f t="shared" ca="1" si="45"/>
        <v>0</v>
      </c>
      <c r="AB1021" s="171" t="str">
        <f t="shared" si="46"/>
        <v/>
      </c>
    </row>
    <row r="1022" spans="1:28" s="171" customFormat="1" ht="20">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IF(B1022="","",IF(ISERROR(MATCH($J1022,SorP!$B$1:$B$5661,0)),"",INDIRECT("'SorP'!$A$"&amp;MATCH($J1022,SorP!$B$1:$B$5661,0))))</f>
        <v/>
      </c>
      <c r="U1022" s="169"/>
      <c r="V1022" s="170" t="e">
        <f>IF(C1022="",NA(),MATCH($B1022&amp;$C1022,'Smelter Look-up'!$J:$J,0))</f>
        <v>#N/A</v>
      </c>
      <c r="X1022" s="171">
        <f t="shared" ca="1" si="45"/>
        <v>0</v>
      </c>
      <c r="AB1022" s="171" t="str">
        <f t="shared" si="46"/>
        <v/>
      </c>
    </row>
    <row r="1023" spans="1:28" s="171" customFormat="1" ht="20">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IF(B1023="","",IF(ISERROR(MATCH($J1023,SorP!$B$1:$B$5661,0)),"",INDIRECT("'SorP'!$A$"&amp;MATCH($J1023,SorP!$B$1:$B$5661,0))))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20">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20">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20">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20">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20">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20">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20">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20">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20">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20">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20">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20">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20">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20">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20">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20">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20">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20">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20">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20">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20">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20">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20">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20">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20">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20">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20">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20">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20">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20">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20">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20">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20">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20">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20">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20">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20">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20">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ca="1" si="48"/>
        <v>0</v>
      </c>
      <c r="AB1062" s="171" t="str">
        <f t="shared" si="49"/>
        <v/>
      </c>
    </row>
    <row r="1063" spans="1:28" s="171" customFormat="1" ht="20">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IF(B1063="","",IF(ISERROR(MATCH($J1063,SorP!$B$1:$B$5661,0)),"",INDIRECT("'SorP'!$A$"&amp;MATCH($J1063,SorP!$B$1:$B$5661,0))))</f>
        <v/>
      </c>
      <c r="U1063" s="169"/>
      <c r="V1063" s="170" t="e">
        <f>IF(C1063="",NA(),MATCH($B1063&amp;$C1063,'Smelter Look-up'!$J:$J,0))</f>
        <v>#N/A</v>
      </c>
      <c r="X1063" s="171">
        <f t="shared" ca="1" si="48"/>
        <v>0</v>
      </c>
      <c r="AB1063" s="171" t="str">
        <f t="shared" si="49"/>
        <v/>
      </c>
    </row>
    <row r="1064" spans="1:28" s="171" customFormat="1" ht="20">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IF(B1064="","",IF(ISERROR(MATCH($J1064,SorP!$B$1:$B$5661,0)),"",INDIRECT("'SorP'!$A$"&amp;MATCH($J1064,SorP!$B$1:$B$5661,0))))</f>
        <v/>
      </c>
      <c r="U1064" s="169"/>
      <c r="V1064" s="170" t="e">
        <f>IF(C1064="",NA(),MATCH($B1064&amp;$C1064,'Smelter Look-up'!$J:$J,0))</f>
        <v>#N/A</v>
      </c>
      <c r="X1064" s="171">
        <f t="shared" ca="1" si="48"/>
        <v>0</v>
      </c>
      <c r="AB1064" s="171" t="str">
        <f t="shared" si="49"/>
        <v/>
      </c>
    </row>
    <row r="1065" spans="1:28" s="171" customFormat="1" ht="20">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IF(B1065="","",IF(ISERROR(MATCH($J1065,SorP!$B$1:$B$5661,0)),"",INDIRECT("'SorP'!$A$"&amp;MATCH($J1065,SorP!$B$1:$B$5661,0))))</f>
        <v/>
      </c>
      <c r="U1065" s="169"/>
      <c r="V1065" s="170" t="e">
        <f>IF(C1065="",NA(),MATCH($B1065&amp;$C1065,'Smelter Look-up'!$J:$J,0))</f>
        <v>#N/A</v>
      </c>
      <c r="X1065" s="171">
        <f t="shared" ca="1" si="48"/>
        <v>0</v>
      </c>
      <c r="AB1065" s="171" t="str">
        <f t="shared" si="49"/>
        <v/>
      </c>
    </row>
    <row r="1066" spans="1:28" s="171" customFormat="1" ht="20">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IF(B1066="","",IF(ISERROR(MATCH($J1066,SorP!$B$1:$B$5661,0)),"",INDIRECT("'SorP'!$A$"&amp;MATCH($J1066,SorP!$B$1:$B$5661,0))))</f>
        <v/>
      </c>
      <c r="U1066" s="169"/>
      <c r="V1066" s="170" t="e">
        <f>IF(C1066="",NA(),MATCH($B1066&amp;$C1066,'Smelter Look-up'!$J:$J,0))</f>
        <v>#N/A</v>
      </c>
      <c r="X1066" s="171">
        <f t="shared" ca="1" si="48"/>
        <v>0</v>
      </c>
      <c r="AB1066" s="171" t="str">
        <f t="shared" si="49"/>
        <v/>
      </c>
    </row>
    <row r="1067" spans="1:28" s="171" customFormat="1" ht="20">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IF(B1067="","",IF(ISERROR(MATCH($J1067,SorP!$B$1:$B$5661,0)),"",INDIRECT("'SorP'!$A$"&amp;MATCH($J1067,SorP!$B$1:$B$5661,0))))</f>
        <v/>
      </c>
      <c r="U1067" s="169"/>
      <c r="V1067" s="170" t="e">
        <f>IF(C1067="",NA(),MATCH($B1067&amp;$C1067,'Smelter Look-up'!$J:$J,0))</f>
        <v>#N/A</v>
      </c>
      <c r="X1067" s="171">
        <f t="shared" ca="1" si="48"/>
        <v>0</v>
      </c>
      <c r="AB1067" s="171" t="str">
        <f t="shared" si="49"/>
        <v/>
      </c>
    </row>
    <row r="1068" spans="1:28" s="171" customFormat="1" ht="20">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IF(B1068="","",IF(ISERROR(MATCH($J1068,SorP!$B$1:$B$5661,0)),"",INDIRECT("'SorP'!$A$"&amp;MATCH($J1068,SorP!$B$1:$B$5661,0))))</f>
        <v/>
      </c>
      <c r="U1068" s="169"/>
      <c r="V1068" s="170" t="e">
        <f>IF(C1068="",NA(),MATCH($B1068&amp;$C1068,'Smelter Look-up'!$J:$J,0))</f>
        <v>#N/A</v>
      </c>
      <c r="X1068" s="171">
        <f t="shared" ca="1" si="48"/>
        <v>0</v>
      </c>
      <c r="AB1068" s="171" t="str">
        <f t="shared" si="49"/>
        <v/>
      </c>
    </row>
    <row r="1069" spans="1:28" s="171" customFormat="1" ht="20">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IF(B1069="","",IF(ISERROR(MATCH($J1069,SorP!$B$1:$B$5661,0)),"",INDIRECT("'SorP'!$A$"&amp;MATCH($J1069,SorP!$B$1:$B$5661,0))))</f>
        <v/>
      </c>
      <c r="U1069" s="169"/>
      <c r="V1069" s="170" t="e">
        <f>IF(C1069="",NA(),MATCH($B1069&amp;$C1069,'Smelter Look-up'!$J:$J,0))</f>
        <v>#N/A</v>
      </c>
      <c r="X1069" s="171">
        <f t="shared" ca="1" si="48"/>
        <v>0</v>
      </c>
      <c r="AB1069" s="171" t="str">
        <f t="shared" si="49"/>
        <v/>
      </c>
    </row>
    <row r="1070" spans="1:28" s="171" customFormat="1" ht="20">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IF(B1070="","",IF(ISERROR(MATCH($J1070,SorP!$B$1:$B$5661,0)),"",INDIRECT("'SorP'!$A$"&amp;MATCH($J1070,SorP!$B$1:$B$5661,0))))</f>
        <v/>
      </c>
      <c r="U1070" s="169"/>
      <c r="V1070" s="170" t="e">
        <f>IF(C1070="",NA(),MATCH($B1070&amp;$C1070,'Smelter Look-up'!$J:$J,0))</f>
        <v>#N/A</v>
      </c>
      <c r="X1070" s="171">
        <f t="shared" ca="1" si="48"/>
        <v>0</v>
      </c>
      <c r="AB1070" s="171" t="str">
        <f t="shared" si="49"/>
        <v/>
      </c>
    </row>
    <row r="1071" spans="1:28" s="171" customFormat="1" ht="20">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IF(B1071="","",IF(ISERROR(MATCH($J1071,SorP!$B$1:$B$5661,0)),"",INDIRECT("'SorP'!$A$"&amp;MATCH($J1071,SorP!$B$1:$B$5661,0))))</f>
        <v/>
      </c>
      <c r="U1071" s="169"/>
      <c r="V1071" s="170" t="e">
        <f>IF(C1071="",NA(),MATCH($B1071&amp;$C1071,'Smelter Look-up'!$J:$J,0))</f>
        <v>#N/A</v>
      </c>
      <c r="X1071" s="171">
        <f t="shared" ca="1" si="48"/>
        <v>0</v>
      </c>
      <c r="AB1071" s="171" t="str">
        <f t="shared" si="49"/>
        <v/>
      </c>
    </row>
    <row r="1072" spans="1:28" s="171" customFormat="1" ht="20">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IF(B1072="","",IF(ISERROR(MATCH($J1072,SorP!$B$1:$B$5661,0)),"",INDIRECT("'SorP'!$A$"&amp;MATCH($J1072,SorP!$B$1:$B$5661,0))))</f>
        <v/>
      </c>
      <c r="U1072" s="169"/>
      <c r="V1072" s="170" t="e">
        <f>IF(C1072="",NA(),MATCH($B1072&amp;$C1072,'Smelter Look-up'!$J:$J,0))</f>
        <v>#N/A</v>
      </c>
      <c r="X1072" s="171">
        <f t="shared" ca="1" si="48"/>
        <v>0</v>
      </c>
      <c r="AB1072" s="171" t="str">
        <f t="shared" si="49"/>
        <v/>
      </c>
    </row>
    <row r="1073" spans="1:28" s="171" customFormat="1" ht="20">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IF(B1073="","",IF(ISERROR(MATCH($J1073,SorP!$B$1:$B$5661,0)),"",INDIRECT("'SorP'!$A$"&amp;MATCH($J1073,SorP!$B$1:$B$5661,0))))</f>
        <v/>
      </c>
      <c r="U1073" s="169"/>
      <c r="V1073" s="170" t="e">
        <f>IF(C1073="",NA(),MATCH($B1073&amp;$C1073,'Smelter Look-up'!$J:$J,0))</f>
        <v>#N/A</v>
      </c>
      <c r="X1073" s="171">
        <f t="shared" ca="1" si="48"/>
        <v>0</v>
      </c>
      <c r="AB1073" s="171" t="str">
        <f t="shared" si="49"/>
        <v/>
      </c>
    </row>
    <row r="1074" spans="1:28" s="171" customFormat="1" ht="20">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IF(B1074="","",IF(ISERROR(MATCH($J1074,SorP!$B$1:$B$5661,0)),"",INDIRECT("'SorP'!$A$"&amp;MATCH($J1074,SorP!$B$1:$B$5661,0))))</f>
        <v/>
      </c>
      <c r="U1074" s="169"/>
      <c r="V1074" s="170" t="e">
        <f>IF(C1074="",NA(),MATCH($B1074&amp;$C1074,'Smelter Look-up'!$J:$J,0))</f>
        <v>#N/A</v>
      </c>
      <c r="X1074" s="171">
        <f t="shared" ca="1" si="48"/>
        <v>0</v>
      </c>
      <c r="AB1074" s="171" t="str">
        <f t="shared" si="49"/>
        <v/>
      </c>
    </row>
    <row r="1075" spans="1:28" s="171" customFormat="1" ht="20">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IF(B1075="","",IF(ISERROR(MATCH($J1075,SorP!$B$1:$B$5661,0)),"",INDIRECT("'SorP'!$A$"&amp;MATCH($J1075,SorP!$B$1:$B$5661,0))))</f>
        <v/>
      </c>
      <c r="U1075" s="169"/>
      <c r="V1075" s="170" t="e">
        <f>IF(C1075="",NA(),MATCH($B1075&amp;$C1075,'Smelter Look-up'!$J:$J,0))</f>
        <v>#N/A</v>
      </c>
      <c r="X1075" s="171">
        <f t="shared" ca="1" si="48"/>
        <v>0</v>
      </c>
      <c r="AB1075" s="171" t="str">
        <f t="shared" si="49"/>
        <v/>
      </c>
    </row>
    <row r="1076" spans="1:28" s="171" customFormat="1" ht="20">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IF(B1076="","",IF(ISERROR(MATCH($J1076,SorP!$B$1:$B$5661,0)),"",INDIRECT("'SorP'!$A$"&amp;MATCH($J1076,SorP!$B$1:$B$5661,0))))</f>
        <v/>
      </c>
      <c r="U1076" s="169"/>
      <c r="V1076" s="170" t="e">
        <f>IF(C1076="",NA(),MATCH($B1076&amp;$C1076,'Smelter Look-up'!$J:$J,0))</f>
        <v>#N/A</v>
      </c>
      <c r="X1076" s="171">
        <f t="shared" ca="1" si="48"/>
        <v>0</v>
      </c>
      <c r="AB1076" s="171" t="str">
        <f t="shared" si="49"/>
        <v/>
      </c>
    </row>
    <row r="1077" spans="1:28" s="171" customFormat="1" ht="20">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IF(B1077="","",IF(ISERROR(MATCH($J1077,SorP!$B$1:$B$5661,0)),"",INDIRECT("'SorP'!$A$"&amp;MATCH($J1077,SorP!$B$1:$B$5661,0))))</f>
        <v/>
      </c>
      <c r="U1077" s="169"/>
      <c r="V1077" s="170" t="e">
        <f>IF(C1077="",NA(),MATCH($B1077&amp;$C1077,'Smelter Look-up'!$J:$J,0))</f>
        <v>#N/A</v>
      </c>
      <c r="X1077" s="171">
        <f t="shared" ca="1" si="48"/>
        <v>0</v>
      </c>
      <c r="AB1077" s="171" t="str">
        <f t="shared" si="49"/>
        <v/>
      </c>
    </row>
    <row r="1078" spans="1:28" s="171" customFormat="1" ht="20">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IF(B1078="","",IF(ISERROR(MATCH($J1078,SorP!$B$1:$B$5661,0)),"",INDIRECT("'SorP'!$A$"&amp;MATCH($J1078,SorP!$B$1:$B$5661,0))))</f>
        <v/>
      </c>
      <c r="U1078" s="169"/>
      <c r="V1078" s="170" t="e">
        <f>IF(C1078="",NA(),MATCH($B1078&amp;$C1078,'Smelter Look-up'!$J:$J,0))</f>
        <v>#N/A</v>
      </c>
      <c r="X1078" s="171">
        <f t="shared" ca="1" si="48"/>
        <v>0</v>
      </c>
      <c r="AB1078" s="171" t="str">
        <f t="shared" si="49"/>
        <v/>
      </c>
    </row>
    <row r="1079" spans="1:28" s="171" customFormat="1" ht="20">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IF(B1079="","",IF(ISERROR(MATCH($J1079,SorP!$B$1:$B$5661,0)),"",INDIRECT("'SorP'!$A$"&amp;MATCH($J1079,SorP!$B$1:$B$5661,0))))</f>
        <v/>
      </c>
      <c r="U1079" s="169"/>
      <c r="V1079" s="170" t="e">
        <f>IF(C1079="",NA(),MATCH($B1079&amp;$C1079,'Smelter Look-up'!$J:$J,0))</f>
        <v>#N/A</v>
      </c>
      <c r="X1079" s="171">
        <f t="shared" ca="1" si="48"/>
        <v>0</v>
      </c>
      <c r="AB1079" s="171" t="str">
        <f t="shared" si="49"/>
        <v/>
      </c>
    </row>
    <row r="1080" spans="1:28" s="171" customFormat="1" ht="20">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IF(B1080="","",IF(ISERROR(MATCH($J1080,SorP!$B$1:$B$5661,0)),"",INDIRECT("'SorP'!$A$"&amp;MATCH($J1080,SorP!$B$1:$B$5661,0))))</f>
        <v/>
      </c>
      <c r="U1080" s="169"/>
      <c r="V1080" s="170" t="e">
        <f>IF(C1080="",NA(),MATCH($B1080&amp;$C1080,'Smelter Look-up'!$J:$J,0))</f>
        <v>#N/A</v>
      </c>
      <c r="X1080" s="171">
        <f t="shared" ca="1" si="48"/>
        <v>0</v>
      </c>
      <c r="AB1080" s="171" t="str">
        <f t="shared" si="49"/>
        <v/>
      </c>
    </row>
    <row r="1081" spans="1:28" s="171" customFormat="1" ht="20">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IF(B1081="","",IF(ISERROR(MATCH($J1081,SorP!$B$1:$B$5661,0)),"",INDIRECT("'SorP'!$A$"&amp;MATCH($J1081,SorP!$B$1:$B$5661,0))))</f>
        <v/>
      </c>
      <c r="U1081" s="169"/>
      <c r="V1081" s="170" t="e">
        <f>IF(C1081="",NA(),MATCH($B1081&amp;$C1081,'Smelter Look-up'!$J:$J,0))</f>
        <v>#N/A</v>
      </c>
      <c r="X1081" s="171">
        <f t="shared" ca="1" si="48"/>
        <v>0</v>
      </c>
      <c r="AB1081" s="171" t="str">
        <f t="shared" si="49"/>
        <v/>
      </c>
    </row>
    <row r="1082" spans="1:28" s="171" customFormat="1" ht="20">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IF(B1082="","",IF(ISERROR(MATCH($J1082,SorP!$B$1:$B$5661,0)),"",INDIRECT("'SorP'!$A$"&amp;MATCH($J1082,SorP!$B$1:$B$5661,0))))</f>
        <v/>
      </c>
      <c r="U1082" s="169"/>
      <c r="V1082" s="170" t="e">
        <f>IF(C1082="",NA(),MATCH($B1082&amp;$C1082,'Smelter Look-up'!$J:$J,0))</f>
        <v>#N/A</v>
      </c>
      <c r="X1082" s="171">
        <f t="shared" ca="1" si="48"/>
        <v>0</v>
      </c>
      <c r="AB1082" s="171" t="str">
        <f t="shared" si="49"/>
        <v/>
      </c>
    </row>
    <row r="1083" spans="1:28" s="171" customFormat="1" ht="20">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IF(B1083="","",IF(ISERROR(MATCH($J1083,SorP!$B$1:$B$5661,0)),"",INDIRECT("'SorP'!$A$"&amp;MATCH($J1083,SorP!$B$1:$B$5661,0))))</f>
        <v/>
      </c>
      <c r="U1083" s="169"/>
      <c r="V1083" s="170" t="e">
        <f>IF(C1083="",NA(),MATCH($B1083&amp;$C1083,'Smelter Look-up'!$J:$J,0))</f>
        <v>#N/A</v>
      </c>
      <c r="X1083" s="171">
        <f t="shared" ca="1" si="48"/>
        <v>0</v>
      </c>
      <c r="AB1083" s="171" t="str">
        <f t="shared" si="49"/>
        <v/>
      </c>
    </row>
    <row r="1084" spans="1:28" s="171" customFormat="1" ht="20">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IF(B1084="","",IF(ISERROR(MATCH($J1084,SorP!$B$1:$B$5661,0)),"",INDIRECT("'SorP'!$A$"&amp;MATCH($J1084,SorP!$B$1:$B$5661,0))))</f>
        <v/>
      </c>
      <c r="U1084" s="169"/>
      <c r="V1084" s="170" t="e">
        <f>IF(C1084="",NA(),MATCH($B1084&amp;$C1084,'Smelter Look-up'!$J:$J,0))</f>
        <v>#N/A</v>
      </c>
      <c r="X1084" s="171">
        <f t="shared" ca="1" si="48"/>
        <v>0</v>
      </c>
      <c r="AB1084" s="171" t="str">
        <f t="shared" si="49"/>
        <v/>
      </c>
    </row>
    <row r="1085" spans="1:28" s="171" customFormat="1" ht="20">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IF(B1085="","",IF(ISERROR(MATCH($J1085,SorP!$B$1:$B$5661,0)),"",INDIRECT("'SorP'!$A$"&amp;MATCH($J1085,SorP!$B$1:$B$5661,0))))</f>
        <v/>
      </c>
      <c r="U1085" s="169"/>
      <c r="V1085" s="170" t="e">
        <f>IF(C1085="",NA(),MATCH($B1085&amp;$C1085,'Smelter Look-up'!$J:$J,0))</f>
        <v>#N/A</v>
      </c>
      <c r="X1085" s="171">
        <f t="shared" ca="1" si="48"/>
        <v>0</v>
      </c>
      <c r="AB1085" s="171" t="str">
        <f t="shared" si="49"/>
        <v/>
      </c>
    </row>
    <row r="1086" spans="1:28" s="171" customFormat="1" ht="20">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IF(B1086="","",IF(ISERROR(MATCH($J1086,SorP!$B$1:$B$5661,0)),"",INDIRECT("'SorP'!$A$"&amp;MATCH($J1086,SorP!$B$1:$B$5661,0))))</f>
        <v/>
      </c>
      <c r="U1086" s="169"/>
      <c r="V1086" s="170" t="e">
        <f>IF(C1086="",NA(),MATCH($B1086&amp;$C1086,'Smelter Look-up'!$J:$J,0))</f>
        <v>#N/A</v>
      </c>
      <c r="X1086" s="171">
        <f t="shared" ca="1" si="48"/>
        <v>0</v>
      </c>
      <c r="AB1086" s="171" t="str">
        <f t="shared" si="49"/>
        <v/>
      </c>
    </row>
    <row r="1087" spans="1:28" s="171" customFormat="1" ht="20">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IF(B1087="","",IF(ISERROR(MATCH($J1087,SorP!$B$1:$B$5661,0)),"",INDIRECT("'SorP'!$A$"&amp;MATCH($J1087,SorP!$B$1:$B$5661,0))))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20">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20">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20">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20">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20">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20">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20">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20">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20">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20">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20">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20">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20">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20">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20">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20">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20">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20">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20">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20">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20">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20">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20">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20">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20">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20">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20">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20">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20">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20">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20">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20">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20">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20">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20">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20">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20">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20">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ca="1" si="51"/>
        <v>0</v>
      </c>
      <c r="AB1126" s="171" t="str">
        <f t="shared" si="52"/>
        <v/>
      </c>
    </row>
    <row r="1127" spans="1:28" s="171" customFormat="1" ht="20">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IF(B1127="","",IF(ISERROR(MATCH($J1127,SorP!$B$1:$B$5661,0)),"",INDIRECT("'SorP'!$A$"&amp;MATCH($J1127,SorP!$B$1:$B$5661,0))))</f>
        <v/>
      </c>
      <c r="U1127" s="169"/>
      <c r="V1127" s="170" t="e">
        <f>IF(C1127="",NA(),MATCH($B1127&amp;$C1127,'Smelter Look-up'!$J:$J,0))</f>
        <v>#N/A</v>
      </c>
      <c r="X1127" s="171">
        <f t="shared" ca="1" si="51"/>
        <v>0</v>
      </c>
      <c r="AB1127" s="171" t="str">
        <f t="shared" si="52"/>
        <v/>
      </c>
    </row>
    <row r="1128" spans="1:28" s="171" customFormat="1" ht="20">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IF(B1128="","",IF(ISERROR(MATCH($J1128,SorP!$B$1:$B$5661,0)),"",INDIRECT("'SorP'!$A$"&amp;MATCH($J1128,SorP!$B$1:$B$5661,0))))</f>
        <v/>
      </c>
      <c r="U1128" s="169"/>
      <c r="V1128" s="170" t="e">
        <f>IF(C1128="",NA(),MATCH($B1128&amp;$C1128,'Smelter Look-up'!$J:$J,0))</f>
        <v>#N/A</v>
      </c>
      <c r="X1128" s="171">
        <f t="shared" ca="1" si="51"/>
        <v>0</v>
      </c>
      <c r="AB1128" s="171" t="str">
        <f t="shared" si="52"/>
        <v/>
      </c>
    </row>
    <row r="1129" spans="1:28" s="171" customFormat="1" ht="20">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IF(B1129="","",IF(ISERROR(MATCH($J1129,SorP!$B$1:$B$5661,0)),"",INDIRECT("'SorP'!$A$"&amp;MATCH($J1129,SorP!$B$1:$B$5661,0))))</f>
        <v/>
      </c>
      <c r="U1129" s="169"/>
      <c r="V1129" s="170" t="e">
        <f>IF(C1129="",NA(),MATCH($B1129&amp;$C1129,'Smelter Look-up'!$J:$J,0))</f>
        <v>#N/A</v>
      </c>
      <c r="X1129" s="171">
        <f t="shared" ca="1" si="51"/>
        <v>0</v>
      </c>
      <c r="AB1129" s="171" t="str">
        <f t="shared" si="52"/>
        <v/>
      </c>
    </row>
    <row r="1130" spans="1:28" s="171" customFormat="1" ht="20">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IF(B1130="","",IF(ISERROR(MATCH($J1130,SorP!$B$1:$B$5661,0)),"",INDIRECT("'SorP'!$A$"&amp;MATCH($J1130,SorP!$B$1:$B$5661,0))))</f>
        <v/>
      </c>
      <c r="U1130" s="169"/>
      <c r="V1130" s="170" t="e">
        <f>IF(C1130="",NA(),MATCH($B1130&amp;$C1130,'Smelter Look-up'!$J:$J,0))</f>
        <v>#N/A</v>
      </c>
      <c r="X1130" s="171">
        <f t="shared" ca="1" si="51"/>
        <v>0</v>
      </c>
      <c r="AB1130" s="171" t="str">
        <f t="shared" si="52"/>
        <v/>
      </c>
    </row>
    <row r="1131" spans="1:28" s="171" customFormat="1" ht="20">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IF(B1131="","",IF(ISERROR(MATCH($J1131,SorP!$B$1:$B$5661,0)),"",INDIRECT("'SorP'!$A$"&amp;MATCH($J1131,SorP!$B$1:$B$5661,0))))</f>
        <v/>
      </c>
      <c r="U1131" s="169"/>
      <c r="V1131" s="170" t="e">
        <f>IF(C1131="",NA(),MATCH($B1131&amp;$C1131,'Smelter Look-up'!$J:$J,0))</f>
        <v>#N/A</v>
      </c>
      <c r="X1131" s="171">
        <f t="shared" ca="1" si="51"/>
        <v>0</v>
      </c>
      <c r="AB1131" s="171" t="str">
        <f t="shared" si="52"/>
        <v/>
      </c>
    </row>
    <row r="1132" spans="1:28" s="171" customFormat="1" ht="20">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IF(B1132="","",IF(ISERROR(MATCH($J1132,SorP!$B$1:$B$5661,0)),"",INDIRECT("'SorP'!$A$"&amp;MATCH($J1132,SorP!$B$1:$B$5661,0))))</f>
        <v/>
      </c>
      <c r="U1132" s="169"/>
      <c r="V1132" s="170" t="e">
        <f>IF(C1132="",NA(),MATCH($B1132&amp;$C1132,'Smelter Look-up'!$J:$J,0))</f>
        <v>#N/A</v>
      </c>
      <c r="X1132" s="171">
        <f t="shared" ca="1" si="51"/>
        <v>0</v>
      </c>
      <c r="AB1132" s="171" t="str">
        <f t="shared" si="52"/>
        <v/>
      </c>
    </row>
    <row r="1133" spans="1:28" s="171" customFormat="1" ht="20">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IF(B1133="","",IF(ISERROR(MATCH($J1133,SorP!$B$1:$B$5661,0)),"",INDIRECT("'SorP'!$A$"&amp;MATCH($J1133,SorP!$B$1:$B$5661,0))))</f>
        <v/>
      </c>
      <c r="U1133" s="169"/>
      <c r="V1133" s="170" t="e">
        <f>IF(C1133="",NA(),MATCH($B1133&amp;$C1133,'Smelter Look-up'!$J:$J,0))</f>
        <v>#N/A</v>
      </c>
      <c r="X1133" s="171">
        <f t="shared" ca="1" si="51"/>
        <v>0</v>
      </c>
      <c r="AB1133" s="171" t="str">
        <f t="shared" si="52"/>
        <v/>
      </c>
    </row>
    <row r="1134" spans="1:28" s="171" customFormat="1" ht="20">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IF(B1134="","",IF(ISERROR(MATCH($J1134,SorP!$B$1:$B$5661,0)),"",INDIRECT("'SorP'!$A$"&amp;MATCH($J1134,SorP!$B$1:$B$5661,0))))</f>
        <v/>
      </c>
      <c r="U1134" s="169"/>
      <c r="V1134" s="170" t="e">
        <f>IF(C1134="",NA(),MATCH($B1134&amp;$C1134,'Smelter Look-up'!$J:$J,0))</f>
        <v>#N/A</v>
      </c>
      <c r="X1134" s="171">
        <f t="shared" ca="1" si="51"/>
        <v>0</v>
      </c>
      <c r="AB1134" s="171" t="str">
        <f t="shared" si="52"/>
        <v/>
      </c>
    </row>
    <row r="1135" spans="1:28" s="171" customFormat="1" ht="20">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IF(B1135="","",IF(ISERROR(MATCH($J1135,SorP!$B$1:$B$5661,0)),"",INDIRECT("'SorP'!$A$"&amp;MATCH($J1135,SorP!$B$1:$B$5661,0))))</f>
        <v/>
      </c>
      <c r="U1135" s="169"/>
      <c r="V1135" s="170" t="e">
        <f>IF(C1135="",NA(),MATCH($B1135&amp;$C1135,'Smelter Look-up'!$J:$J,0))</f>
        <v>#N/A</v>
      </c>
      <c r="X1135" s="171">
        <f t="shared" ca="1" si="51"/>
        <v>0</v>
      </c>
      <c r="AB1135" s="171" t="str">
        <f t="shared" si="52"/>
        <v/>
      </c>
    </row>
    <row r="1136" spans="1:28" s="171" customFormat="1" ht="20">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IF(B1136="","",IF(ISERROR(MATCH($J1136,SorP!$B$1:$B$5661,0)),"",INDIRECT("'SorP'!$A$"&amp;MATCH($J1136,SorP!$B$1:$B$5661,0))))</f>
        <v/>
      </c>
      <c r="U1136" s="169"/>
      <c r="V1136" s="170" t="e">
        <f>IF(C1136="",NA(),MATCH($B1136&amp;$C1136,'Smelter Look-up'!$J:$J,0))</f>
        <v>#N/A</v>
      </c>
      <c r="X1136" s="171">
        <f t="shared" ca="1" si="51"/>
        <v>0</v>
      </c>
      <c r="AB1136" s="171" t="str">
        <f t="shared" si="52"/>
        <v/>
      </c>
    </row>
    <row r="1137" spans="1:28" s="171" customFormat="1" ht="20">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IF(B1137="","",IF(ISERROR(MATCH($J1137,SorP!$B$1:$B$5661,0)),"",INDIRECT("'SorP'!$A$"&amp;MATCH($J1137,SorP!$B$1:$B$5661,0))))</f>
        <v/>
      </c>
      <c r="U1137" s="169"/>
      <c r="V1137" s="170" t="e">
        <f>IF(C1137="",NA(),MATCH($B1137&amp;$C1137,'Smelter Look-up'!$J:$J,0))</f>
        <v>#N/A</v>
      </c>
      <c r="X1137" s="171">
        <f t="shared" ca="1" si="51"/>
        <v>0</v>
      </c>
      <c r="AB1137" s="171" t="str">
        <f t="shared" si="52"/>
        <v/>
      </c>
    </row>
    <row r="1138" spans="1:28" s="171" customFormat="1" ht="20">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IF(B1138="","",IF(ISERROR(MATCH($J1138,SorP!$B$1:$B$5661,0)),"",INDIRECT("'SorP'!$A$"&amp;MATCH($J1138,SorP!$B$1:$B$5661,0))))</f>
        <v/>
      </c>
      <c r="U1138" s="169"/>
      <c r="V1138" s="170" t="e">
        <f>IF(C1138="",NA(),MATCH($B1138&amp;$C1138,'Smelter Look-up'!$J:$J,0))</f>
        <v>#N/A</v>
      </c>
      <c r="X1138" s="171">
        <f t="shared" ca="1" si="51"/>
        <v>0</v>
      </c>
      <c r="AB1138" s="171" t="str">
        <f t="shared" si="52"/>
        <v/>
      </c>
    </row>
    <row r="1139" spans="1:28" s="171" customFormat="1" ht="20">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IF(B1139="","",IF(ISERROR(MATCH($J1139,SorP!$B$1:$B$5661,0)),"",INDIRECT("'SorP'!$A$"&amp;MATCH($J1139,SorP!$B$1:$B$5661,0))))</f>
        <v/>
      </c>
      <c r="U1139" s="169"/>
      <c r="V1139" s="170" t="e">
        <f>IF(C1139="",NA(),MATCH($B1139&amp;$C1139,'Smelter Look-up'!$J:$J,0))</f>
        <v>#N/A</v>
      </c>
      <c r="X1139" s="171">
        <f t="shared" ca="1" si="51"/>
        <v>0</v>
      </c>
      <c r="AB1139" s="171" t="str">
        <f t="shared" si="52"/>
        <v/>
      </c>
    </row>
    <row r="1140" spans="1:28" s="171" customFormat="1" ht="20">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IF(B1140="","",IF(ISERROR(MATCH($J1140,SorP!$B$1:$B$5661,0)),"",INDIRECT("'SorP'!$A$"&amp;MATCH($J1140,SorP!$B$1:$B$5661,0))))</f>
        <v/>
      </c>
      <c r="U1140" s="169"/>
      <c r="V1140" s="170" t="e">
        <f>IF(C1140="",NA(),MATCH($B1140&amp;$C1140,'Smelter Look-up'!$J:$J,0))</f>
        <v>#N/A</v>
      </c>
      <c r="X1140" s="171">
        <f t="shared" ca="1" si="51"/>
        <v>0</v>
      </c>
      <c r="AB1140" s="171" t="str">
        <f t="shared" si="52"/>
        <v/>
      </c>
    </row>
    <row r="1141" spans="1:28" s="171" customFormat="1" ht="20">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IF(B1141="","",IF(ISERROR(MATCH($J1141,SorP!$B$1:$B$5661,0)),"",INDIRECT("'SorP'!$A$"&amp;MATCH($J1141,SorP!$B$1:$B$5661,0))))</f>
        <v/>
      </c>
      <c r="U1141" s="169"/>
      <c r="V1141" s="170" t="e">
        <f>IF(C1141="",NA(),MATCH($B1141&amp;$C1141,'Smelter Look-up'!$J:$J,0))</f>
        <v>#N/A</v>
      </c>
      <c r="X1141" s="171">
        <f t="shared" ca="1" si="51"/>
        <v>0</v>
      </c>
      <c r="AB1141" s="171" t="str">
        <f t="shared" si="52"/>
        <v/>
      </c>
    </row>
    <row r="1142" spans="1:28" s="171" customFormat="1" ht="20">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IF(B1142="","",IF(ISERROR(MATCH($J1142,SorP!$B$1:$B$5661,0)),"",INDIRECT("'SorP'!$A$"&amp;MATCH($J1142,SorP!$B$1:$B$5661,0))))</f>
        <v/>
      </c>
      <c r="U1142" s="169"/>
      <c r="V1142" s="170" t="e">
        <f>IF(C1142="",NA(),MATCH($B1142&amp;$C1142,'Smelter Look-up'!$J:$J,0))</f>
        <v>#N/A</v>
      </c>
      <c r="X1142" s="171">
        <f t="shared" ca="1" si="51"/>
        <v>0</v>
      </c>
      <c r="AB1142" s="171" t="str">
        <f t="shared" si="52"/>
        <v/>
      </c>
    </row>
    <row r="1143" spans="1:28" s="171" customFormat="1" ht="20">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IF(B1143="","",IF(ISERROR(MATCH($J1143,SorP!$B$1:$B$5661,0)),"",INDIRECT("'SorP'!$A$"&amp;MATCH($J1143,SorP!$B$1:$B$5661,0))))</f>
        <v/>
      </c>
      <c r="U1143" s="169"/>
      <c r="V1143" s="170" t="e">
        <f>IF(C1143="",NA(),MATCH($B1143&amp;$C1143,'Smelter Look-up'!$J:$J,0))</f>
        <v>#N/A</v>
      </c>
      <c r="X1143" s="171">
        <f t="shared" ca="1" si="51"/>
        <v>0</v>
      </c>
      <c r="AB1143" s="171" t="str">
        <f t="shared" si="52"/>
        <v/>
      </c>
    </row>
    <row r="1144" spans="1:28" s="171" customFormat="1" ht="20">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IF(B1144="","",IF(ISERROR(MATCH($J1144,SorP!$B$1:$B$5661,0)),"",INDIRECT("'SorP'!$A$"&amp;MATCH($J1144,SorP!$B$1:$B$5661,0))))</f>
        <v/>
      </c>
      <c r="U1144" s="169"/>
      <c r="V1144" s="170" t="e">
        <f>IF(C1144="",NA(),MATCH($B1144&amp;$C1144,'Smelter Look-up'!$J:$J,0))</f>
        <v>#N/A</v>
      </c>
      <c r="X1144" s="171">
        <f t="shared" ca="1" si="51"/>
        <v>0</v>
      </c>
      <c r="AB1144" s="171" t="str">
        <f t="shared" si="52"/>
        <v/>
      </c>
    </row>
    <row r="1145" spans="1:28" s="171" customFormat="1" ht="20">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IF(B1145="","",IF(ISERROR(MATCH($J1145,SorP!$B$1:$B$5661,0)),"",INDIRECT("'SorP'!$A$"&amp;MATCH($J1145,SorP!$B$1:$B$5661,0))))</f>
        <v/>
      </c>
      <c r="U1145" s="169"/>
      <c r="V1145" s="170" t="e">
        <f>IF(C1145="",NA(),MATCH($B1145&amp;$C1145,'Smelter Look-up'!$J:$J,0))</f>
        <v>#N/A</v>
      </c>
      <c r="X1145" s="171">
        <f t="shared" ca="1" si="51"/>
        <v>0</v>
      </c>
      <c r="AB1145" s="171" t="str">
        <f t="shared" si="52"/>
        <v/>
      </c>
    </row>
    <row r="1146" spans="1:28" s="171" customFormat="1" ht="20">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IF(B1146="","",IF(ISERROR(MATCH($J1146,SorP!$B$1:$B$5661,0)),"",INDIRECT("'SorP'!$A$"&amp;MATCH($J1146,SorP!$B$1:$B$5661,0))))</f>
        <v/>
      </c>
      <c r="U1146" s="169"/>
      <c r="V1146" s="170" t="e">
        <f>IF(C1146="",NA(),MATCH($B1146&amp;$C1146,'Smelter Look-up'!$J:$J,0))</f>
        <v>#N/A</v>
      </c>
      <c r="X1146" s="171">
        <f t="shared" ca="1" si="51"/>
        <v>0</v>
      </c>
      <c r="AB1146" s="171" t="str">
        <f t="shared" si="52"/>
        <v/>
      </c>
    </row>
    <row r="1147" spans="1:28" s="171" customFormat="1" ht="20">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IF(B1147="","",IF(ISERROR(MATCH($J1147,SorP!$B$1:$B$5661,0)),"",INDIRECT("'SorP'!$A$"&amp;MATCH($J1147,SorP!$B$1:$B$5661,0))))</f>
        <v/>
      </c>
      <c r="U1147" s="169"/>
      <c r="V1147" s="170" t="e">
        <f>IF(C1147="",NA(),MATCH($B1147&amp;$C1147,'Smelter Look-up'!$J:$J,0))</f>
        <v>#N/A</v>
      </c>
      <c r="X1147" s="171">
        <f t="shared" ca="1" si="51"/>
        <v>0</v>
      </c>
      <c r="AB1147" s="171" t="str">
        <f t="shared" si="52"/>
        <v/>
      </c>
    </row>
    <row r="1148" spans="1:28" s="171" customFormat="1" ht="20">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IF(B1148="","",IF(ISERROR(MATCH($J1148,SorP!$B$1:$B$5661,0)),"",INDIRECT("'SorP'!$A$"&amp;MATCH($J1148,SorP!$B$1:$B$5661,0))))</f>
        <v/>
      </c>
      <c r="U1148" s="169"/>
      <c r="V1148" s="170" t="e">
        <f>IF(C1148="",NA(),MATCH($B1148&amp;$C1148,'Smelter Look-up'!$J:$J,0))</f>
        <v>#N/A</v>
      </c>
      <c r="X1148" s="171">
        <f t="shared" ca="1" si="51"/>
        <v>0</v>
      </c>
      <c r="AB1148" s="171" t="str">
        <f t="shared" si="52"/>
        <v/>
      </c>
    </row>
    <row r="1149" spans="1:28" s="171" customFormat="1" ht="20">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IF(B1149="","",IF(ISERROR(MATCH($J1149,SorP!$B$1:$B$5661,0)),"",INDIRECT("'SorP'!$A$"&amp;MATCH($J1149,SorP!$B$1:$B$5661,0))))</f>
        <v/>
      </c>
      <c r="U1149" s="169"/>
      <c r="V1149" s="170" t="e">
        <f>IF(C1149="",NA(),MATCH($B1149&amp;$C1149,'Smelter Look-up'!$J:$J,0))</f>
        <v>#N/A</v>
      </c>
      <c r="X1149" s="171">
        <f t="shared" ca="1" si="51"/>
        <v>0</v>
      </c>
      <c r="AB1149" s="171" t="str">
        <f t="shared" si="52"/>
        <v/>
      </c>
    </row>
    <row r="1150" spans="1:28" s="171" customFormat="1" ht="20">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IF(B1150="","",IF(ISERROR(MATCH($J1150,SorP!$B$1:$B$5661,0)),"",INDIRECT("'SorP'!$A$"&amp;MATCH($J1150,SorP!$B$1:$B$5661,0))))</f>
        <v/>
      </c>
      <c r="U1150" s="169"/>
      <c r="V1150" s="170" t="e">
        <f>IF(C1150="",NA(),MATCH($B1150&amp;$C1150,'Smelter Look-up'!$J:$J,0))</f>
        <v>#N/A</v>
      </c>
      <c r="X1150" s="171">
        <f t="shared" ca="1" si="51"/>
        <v>0</v>
      </c>
      <c r="AB1150" s="171" t="str">
        <f t="shared" si="52"/>
        <v/>
      </c>
    </row>
    <row r="1151" spans="1:28" s="171" customFormat="1" ht="20">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IF(B1151="","",IF(ISERROR(MATCH($J1151,SorP!$B$1:$B$5661,0)),"",INDIRECT("'SorP'!$A$"&amp;MATCH($J1151,SorP!$B$1:$B$5661,0))))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20">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20">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20">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20">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20">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20">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20">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20">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20">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20">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20">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20">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20">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20">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20">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20">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20">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20">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20">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20">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20">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20">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20">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20">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20">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20">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20">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20">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20">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20">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20">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20">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20">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20">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20">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20">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20">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20">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ca="1" si="54"/>
        <v>0</v>
      </c>
      <c r="AB1190" s="171" t="str">
        <f t="shared" si="55"/>
        <v/>
      </c>
    </row>
    <row r="1191" spans="1:28" s="171" customFormat="1" ht="20">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IF(B1191="","",IF(ISERROR(MATCH($J1191,SorP!$B$1:$B$5661,0)),"",INDIRECT("'SorP'!$A$"&amp;MATCH($J1191,SorP!$B$1:$B$5661,0))))</f>
        <v/>
      </c>
      <c r="U1191" s="169"/>
      <c r="V1191" s="170" t="e">
        <f>IF(C1191="",NA(),MATCH($B1191&amp;$C1191,'Smelter Look-up'!$J:$J,0))</f>
        <v>#N/A</v>
      </c>
      <c r="X1191" s="171">
        <f t="shared" ca="1" si="54"/>
        <v>0</v>
      </c>
      <c r="AB1191" s="171" t="str">
        <f t="shared" si="55"/>
        <v/>
      </c>
    </row>
    <row r="1192" spans="1:28" s="171" customFormat="1" ht="20">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IF(B1192="","",IF(ISERROR(MATCH($J1192,SorP!$B$1:$B$5661,0)),"",INDIRECT("'SorP'!$A$"&amp;MATCH($J1192,SorP!$B$1:$B$5661,0))))</f>
        <v/>
      </c>
      <c r="U1192" s="169"/>
      <c r="V1192" s="170" t="e">
        <f>IF(C1192="",NA(),MATCH($B1192&amp;$C1192,'Smelter Look-up'!$J:$J,0))</f>
        <v>#N/A</v>
      </c>
      <c r="X1192" s="171">
        <f t="shared" ca="1" si="54"/>
        <v>0</v>
      </c>
      <c r="AB1192" s="171" t="str">
        <f t="shared" si="55"/>
        <v/>
      </c>
    </row>
    <row r="1193" spans="1:28" s="171" customFormat="1" ht="20">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IF(B1193="","",IF(ISERROR(MATCH($J1193,SorP!$B$1:$B$5661,0)),"",INDIRECT("'SorP'!$A$"&amp;MATCH($J1193,SorP!$B$1:$B$5661,0))))</f>
        <v/>
      </c>
      <c r="U1193" s="169"/>
      <c r="V1193" s="170" t="e">
        <f>IF(C1193="",NA(),MATCH($B1193&amp;$C1193,'Smelter Look-up'!$J:$J,0))</f>
        <v>#N/A</v>
      </c>
      <c r="X1193" s="171">
        <f t="shared" ca="1" si="54"/>
        <v>0</v>
      </c>
      <c r="AB1193" s="171" t="str">
        <f t="shared" si="55"/>
        <v/>
      </c>
    </row>
    <row r="1194" spans="1:28" s="171" customFormat="1" ht="20">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IF(B1194="","",IF(ISERROR(MATCH($J1194,SorP!$B$1:$B$5661,0)),"",INDIRECT("'SorP'!$A$"&amp;MATCH($J1194,SorP!$B$1:$B$5661,0))))</f>
        <v/>
      </c>
      <c r="U1194" s="169"/>
      <c r="V1194" s="170" t="e">
        <f>IF(C1194="",NA(),MATCH($B1194&amp;$C1194,'Smelter Look-up'!$J:$J,0))</f>
        <v>#N/A</v>
      </c>
      <c r="X1194" s="171">
        <f t="shared" ca="1" si="54"/>
        <v>0</v>
      </c>
      <c r="AB1194" s="171" t="str">
        <f t="shared" si="55"/>
        <v/>
      </c>
    </row>
    <row r="1195" spans="1:28" s="171" customFormat="1" ht="20">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IF(B1195="","",IF(ISERROR(MATCH($J1195,SorP!$B$1:$B$5661,0)),"",INDIRECT("'SorP'!$A$"&amp;MATCH($J1195,SorP!$B$1:$B$5661,0))))</f>
        <v/>
      </c>
      <c r="U1195" s="169"/>
      <c r="V1195" s="170" t="e">
        <f>IF(C1195="",NA(),MATCH($B1195&amp;$C1195,'Smelter Look-up'!$J:$J,0))</f>
        <v>#N/A</v>
      </c>
      <c r="X1195" s="171">
        <f t="shared" ca="1" si="54"/>
        <v>0</v>
      </c>
      <c r="AB1195" s="171" t="str">
        <f t="shared" si="55"/>
        <v/>
      </c>
    </row>
    <row r="1196" spans="1:28" s="171" customFormat="1" ht="20">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IF(B1196="","",IF(ISERROR(MATCH($J1196,SorP!$B$1:$B$5661,0)),"",INDIRECT("'SorP'!$A$"&amp;MATCH($J1196,SorP!$B$1:$B$5661,0))))</f>
        <v/>
      </c>
      <c r="U1196" s="169"/>
      <c r="V1196" s="170" t="e">
        <f>IF(C1196="",NA(),MATCH($B1196&amp;$C1196,'Smelter Look-up'!$J:$J,0))</f>
        <v>#N/A</v>
      </c>
      <c r="X1196" s="171">
        <f t="shared" ca="1" si="54"/>
        <v>0</v>
      </c>
      <c r="AB1196" s="171" t="str">
        <f t="shared" si="55"/>
        <v/>
      </c>
    </row>
    <row r="1197" spans="1:28" s="171" customFormat="1" ht="20">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IF(B1197="","",IF(ISERROR(MATCH($J1197,SorP!$B$1:$B$5661,0)),"",INDIRECT("'SorP'!$A$"&amp;MATCH($J1197,SorP!$B$1:$B$5661,0))))</f>
        <v/>
      </c>
      <c r="U1197" s="169"/>
      <c r="V1197" s="170" t="e">
        <f>IF(C1197="",NA(),MATCH($B1197&amp;$C1197,'Smelter Look-up'!$J:$J,0))</f>
        <v>#N/A</v>
      </c>
      <c r="X1197" s="171">
        <f t="shared" ca="1" si="54"/>
        <v>0</v>
      </c>
      <c r="AB1197" s="171" t="str">
        <f t="shared" si="55"/>
        <v/>
      </c>
    </row>
    <row r="1198" spans="1:28" s="171" customFormat="1" ht="20">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IF(B1198="","",IF(ISERROR(MATCH($J1198,SorP!$B$1:$B$5661,0)),"",INDIRECT("'SorP'!$A$"&amp;MATCH($J1198,SorP!$B$1:$B$5661,0))))</f>
        <v/>
      </c>
      <c r="U1198" s="169"/>
      <c r="V1198" s="170" t="e">
        <f>IF(C1198="",NA(),MATCH($B1198&amp;$C1198,'Smelter Look-up'!$J:$J,0))</f>
        <v>#N/A</v>
      </c>
      <c r="X1198" s="171">
        <f t="shared" ca="1" si="54"/>
        <v>0</v>
      </c>
      <c r="AB1198" s="171" t="str">
        <f t="shared" si="55"/>
        <v/>
      </c>
    </row>
    <row r="1199" spans="1:28" s="171" customFormat="1" ht="20">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IF(B1199="","",IF(ISERROR(MATCH($J1199,SorP!$B$1:$B$5661,0)),"",INDIRECT("'SorP'!$A$"&amp;MATCH($J1199,SorP!$B$1:$B$5661,0))))</f>
        <v/>
      </c>
      <c r="U1199" s="169"/>
      <c r="V1199" s="170" t="e">
        <f>IF(C1199="",NA(),MATCH($B1199&amp;$C1199,'Smelter Look-up'!$J:$J,0))</f>
        <v>#N/A</v>
      </c>
      <c r="X1199" s="171">
        <f t="shared" ca="1" si="54"/>
        <v>0</v>
      </c>
      <c r="AB1199" s="171" t="str">
        <f t="shared" si="55"/>
        <v/>
      </c>
    </row>
    <row r="1200" spans="1:28" s="171" customFormat="1" ht="20">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IF(B1200="","",IF(ISERROR(MATCH($J1200,SorP!$B$1:$B$5661,0)),"",INDIRECT("'SorP'!$A$"&amp;MATCH($J1200,SorP!$B$1:$B$5661,0))))</f>
        <v/>
      </c>
      <c r="U1200" s="169"/>
      <c r="V1200" s="170" t="e">
        <f>IF(C1200="",NA(),MATCH($B1200&amp;$C1200,'Smelter Look-up'!$J:$J,0))</f>
        <v>#N/A</v>
      </c>
      <c r="X1200" s="171">
        <f t="shared" ca="1" si="54"/>
        <v>0</v>
      </c>
      <c r="AB1200" s="171" t="str">
        <f t="shared" si="55"/>
        <v/>
      </c>
    </row>
    <row r="1201" spans="1:28" s="171" customFormat="1" ht="20">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IF(B1201="","",IF(ISERROR(MATCH($J1201,SorP!$B$1:$B$5661,0)),"",INDIRECT("'SorP'!$A$"&amp;MATCH($J1201,SorP!$B$1:$B$5661,0))))</f>
        <v/>
      </c>
      <c r="U1201" s="169"/>
      <c r="V1201" s="170" t="e">
        <f>IF(C1201="",NA(),MATCH($B1201&amp;$C1201,'Smelter Look-up'!$J:$J,0))</f>
        <v>#N/A</v>
      </c>
      <c r="X1201" s="171">
        <f t="shared" ca="1" si="54"/>
        <v>0</v>
      </c>
      <c r="AB1201" s="171" t="str">
        <f t="shared" si="55"/>
        <v/>
      </c>
    </row>
    <row r="1202" spans="1:28" s="171" customFormat="1" ht="20">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IF(B1202="","",IF(ISERROR(MATCH($J1202,SorP!$B$1:$B$5661,0)),"",INDIRECT("'SorP'!$A$"&amp;MATCH($J1202,SorP!$B$1:$B$5661,0))))</f>
        <v/>
      </c>
      <c r="U1202" s="169"/>
      <c r="V1202" s="170" t="e">
        <f>IF(C1202="",NA(),MATCH($B1202&amp;$C1202,'Smelter Look-up'!$J:$J,0))</f>
        <v>#N/A</v>
      </c>
      <c r="X1202" s="171">
        <f t="shared" ca="1" si="54"/>
        <v>0</v>
      </c>
      <c r="AB1202" s="171" t="str">
        <f t="shared" si="55"/>
        <v/>
      </c>
    </row>
    <row r="1203" spans="1:28" s="171" customFormat="1" ht="20">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IF(B1203="","",IF(ISERROR(MATCH($J1203,SorP!$B$1:$B$5661,0)),"",INDIRECT("'SorP'!$A$"&amp;MATCH($J1203,SorP!$B$1:$B$5661,0))))</f>
        <v/>
      </c>
      <c r="U1203" s="169"/>
      <c r="V1203" s="170" t="e">
        <f>IF(C1203="",NA(),MATCH($B1203&amp;$C1203,'Smelter Look-up'!$J:$J,0))</f>
        <v>#N/A</v>
      </c>
      <c r="X1203" s="171">
        <f t="shared" ca="1" si="54"/>
        <v>0</v>
      </c>
      <c r="AB1203" s="171" t="str">
        <f t="shared" si="55"/>
        <v/>
      </c>
    </row>
    <row r="1204" spans="1:28" s="171" customFormat="1" ht="20">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IF(B1204="","",IF(ISERROR(MATCH($J1204,SorP!$B$1:$B$5661,0)),"",INDIRECT("'SorP'!$A$"&amp;MATCH($J1204,SorP!$B$1:$B$5661,0))))</f>
        <v/>
      </c>
      <c r="U1204" s="169"/>
      <c r="V1204" s="170" t="e">
        <f>IF(C1204="",NA(),MATCH($B1204&amp;$C1204,'Smelter Look-up'!$J:$J,0))</f>
        <v>#N/A</v>
      </c>
      <c r="X1204" s="171">
        <f t="shared" ca="1" si="54"/>
        <v>0</v>
      </c>
      <c r="AB1204" s="171" t="str">
        <f t="shared" si="55"/>
        <v/>
      </c>
    </row>
    <row r="1205" spans="1:28" s="171" customFormat="1" ht="20">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IF(B1205="","",IF(ISERROR(MATCH($J1205,SorP!$B$1:$B$5661,0)),"",INDIRECT("'SorP'!$A$"&amp;MATCH($J1205,SorP!$B$1:$B$5661,0))))</f>
        <v/>
      </c>
      <c r="U1205" s="169"/>
      <c r="V1205" s="170" t="e">
        <f>IF(C1205="",NA(),MATCH($B1205&amp;$C1205,'Smelter Look-up'!$J:$J,0))</f>
        <v>#N/A</v>
      </c>
      <c r="X1205" s="171">
        <f t="shared" ca="1" si="54"/>
        <v>0</v>
      </c>
      <c r="AB1205" s="171" t="str">
        <f t="shared" si="55"/>
        <v/>
      </c>
    </row>
    <row r="1206" spans="1:28" s="171" customFormat="1" ht="20">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IF(B1206="","",IF(ISERROR(MATCH($J1206,SorP!$B$1:$B$5661,0)),"",INDIRECT("'SorP'!$A$"&amp;MATCH($J1206,SorP!$B$1:$B$5661,0))))</f>
        <v/>
      </c>
      <c r="U1206" s="169"/>
      <c r="V1206" s="170" t="e">
        <f>IF(C1206="",NA(),MATCH($B1206&amp;$C1206,'Smelter Look-up'!$J:$J,0))</f>
        <v>#N/A</v>
      </c>
      <c r="X1206" s="171">
        <f t="shared" ca="1" si="54"/>
        <v>0</v>
      </c>
      <c r="AB1206" s="171" t="str">
        <f t="shared" si="55"/>
        <v/>
      </c>
    </row>
    <row r="1207" spans="1:28" s="171" customFormat="1" ht="20">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IF(B1207="","",IF(ISERROR(MATCH($J1207,SorP!$B$1:$B$5661,0)),"",INDIRECT("'SorP'!$A$"&amp;MATCH($J1207,SorP!$B$1:$B$5661,0))))</f>
        <v/>
      </c>
      <c r="U1207" s="169"/>
      <c r="V1207" s="170" t="e">
        <f>IF(C1207="",NA(),MATCH($B1207&amp;$C1207,'Smelter Look-up'!$J:$J,0))</f>
        <v>#N/A</v>
      </c>
      <c r="X1207" s="171">
        <f t="shared" ca="1" si="54"/>
        <v>0</v>
      </c>
      <c r="AB1207" s="171" t="str">
        <f t="shared" si="55"/>
        <v/>
      </c>
    </row>
    <row r="1208" spans="1:28" s="171" customFormat="1" ht="20">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IF(B1208="","",IF(ISERROR(MATCH($J1208,SorP!$B$1:$B$5661,0)),"",INDIRECT("'SorP'!$A$"&amp;MATCH($J1208,SorP!$B$1:$B$5661,0))))</f>
        <v/>
      </c>
      <c r="U1208" s="169"/>
      <c r="V1208" s="170" t="e">
        <f>IF(C1208="",NA(),MATCH($B1208&amp;$C1208,'Smelter Look-up'!$J:$J,0))</f>
        <v>#N/A</v>
      </c>
      <c r="X1208" s="171">
        <f t="shared" ca="1" si="54"/>
        <v>0</v>
      </c>
      <c r="AB1208" s="171" t="str">
        <f t="shared" si="55"/>
        <v/>
      </c>
    </row>
    <row r="1209" spans="1:28" s="171" customFormat="1" ht="20">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IF(B1209="","",IF(ISERROR(MATCH($J1209,SorP!$B$1:$B$5661,0)),"",INDIRECT("'SorP'!$A$"&amp;MATCH($J1209,SorP!$B$1:$B$5661,0))))</f>
        <v/>
      </c>
      <c r="U1209" s="169"/>
      <c r="V1209" s="170" t="e">
        <f>IF(C1209="",NA(),MATCH($B1209&amp;$C1209,'Smelter Look-up'!$J:$J,0))</f>
        <v>#N/A</v>
      </c>
      <c r="X1209" s="171">
        <f t="shared" ca="1" si="54"/>
        <v>0</v>
      </c>
      <c r="AB1209" s="171" t="str">
        <f t="shared" si="55"/>
        <v/>
      </c>
    </row>
    <row r="1210" spans="1:28" s="171" customFormat="1" ht="20">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IF(B1210="","",IF(ISERROR(MATCH($J1210,SorP!$B$1:$B$5661,0)),"",INDIRECT("'SorP'!$A$"&amp;MATCH($J1210,SorP!$B$1:$B$5661,0))))</f>
        <v/>
      </c>
      <c r="U1210" s="169"/>
      <c r="V1210" s="170" t="e">
        <f>IF(C1210="",NA(),MATCH($B1210&amp;$C1210,'Smelter Look-up'!$J:$J,0))</f>
        <v>#N/A</v>
      </c>
      <c r="X1210" s="171">
        <f t="shared" ca="1" si="54"/>
        <v>0</v>
      </c>
      <c r="AB1210" s="171" t="str">
        <f t="shared" si="55"/>
        <v/>
      </c>
    </row>
    <row r="1211" spans="1:28" s="171" customFormat="1" ht="20">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IF(B1211="","",IF(ISERROR(MATCH($J1211,SorP!$B$1:$B$5661,0)),"",INDIRECT("'SorP'!$A$"&amp;MATCH($J1211,SorP!$B$1:$B$5661,0))))</f>
        <v/>
      </c>
      <c r="U1211" s="169"/>
      <c r="V1211" s="170" t="e">
        <f>IF(C1211="",NA(),MATCH($B1211&amp;$C1211,'Smelter Look-up'!$J:$J,0))</f>
        <v>#N/A</v>
      </c>
      <c r="X1211" s="171">
        <f t="shared" ca="1" si="54"/>
        <v>0</v>
      </c>
      <c r="AB1211" s="171" t="str">
        <f t="shared" si="55"/>
        <v/>
      </c>
    </row>
    <row r="1212" spans="1:28" s="171" customFormat="1" ht="20">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IF(B1212="","",IF(ISERROR(MATCH($J1212,SorP!$B$1:$B$5661,0)),"",INDIRECT("'SorP'!$A$"&amp;MATCH($J1212,SorP!$B$1:$B$5661,0))))</f>
        <v/>
      </c>
      <c r="U1212" s="169"/>
      <c r="V1212" s="170" t="e">
        <f>IF(C1212="",NA(),MATCH($B1212&amp;$C1212,'Smelter Look-up'!$J:$J,0))</f>
        <v>#N/A</v>
      </c>
      <c r="X1212" s="171">
        <f t="shared" ca="1" si="54"/>
        <v>0</v>
      </c>
      <c r="AB1212" s="171" t="str">
        <f t="shared" si="55"/>
        <v/>
      </c>
    </row>
    <row r="1213" spans="1:28" s="171" customFormat="1" ht="20">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IF(B1213="","",IF(ISERROR(MATCH($J1213,SorP!$B$1:$B$5661,0)),"",INDIRECT("'SorP'!$A$"&amp;MATCH($J1213,SorP!$B$1:$B$5661,0))))</f>
        <v/>
      </c>
      <c r="U1213" s="169"/>
      <c r="V1213" s="170" t="e">
        <f>IF(C1213="",NA(),MATCH($B1213&amp;$C1213,'Smelter Look-up'!$J:$J,0))</f>
        <v>#N/A</v>
      </c>
      <c r="X1213" s="171">
        <f t="shared" ca="1" si="54"/>
        <v>0</v>
      </c>
      <c r="AB1213" s="171" t="str">
        <f t="shared" si="55"/>
        <v/>
      </c>
    </row>
    <row r="1214" spans="1:28" s="171" customFormat="1" ht="20">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IF(B1214="","",IF(ISERROR(MATCH($J1214,SorP!$B$1:$B$5661,0)),"",INDIRECT("'SorP'!$A$"&amp;MATCH($J1214,SorP!$B$1:$B$5661,0))))</f>
        <v/>
      </c>
      <c r="U1214" s="169"/>
      <c r="V1214" s="170" t="e">
        <f>IF(C1214="",NA(),MATCH($B1214&amp;$C1214,'Smelter Look-up'!$J:$J,0))</f>
        <v>#N/A</v>
      </c>
      <c r="X1214" s="171">
        <f t="shared" ca="1" si="54"/>
        <v>0</v>
      </c>
      <c r="AB1214" s="171" t="str">
        <f t="shared" si="55"/>
        <v/>
      </c>
    </row>
    <row r="1215" spans="1:28" s="171" customFormat="1" ht="20">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IF(B1215="","",IF(ISERROR(MATCH($J1215,SorP!$B$1:$B$5661,0)),"",INDIRECT("'SorP'!$A$"&amp;MATCH($J1215,SorP!$B$1:$B$5661,0))))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20">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20">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20">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20">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20">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20">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20">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20">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20">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20">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20">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20">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20">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20">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20">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20">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20">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20">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20">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20">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20">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20">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20">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20">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20">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20">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20">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20">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20">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20">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20">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20">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20">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20">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20">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20">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20">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20">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ca="1" si="57"/>
        <v>0</v>
      </c>
      <c r="AB1254" s="171" t="str">
        <f t="shared" si="58"/>
        <v/>
      </c>
    </row>
    <row r="1255" spans="1:28" s="171" customFormat="1" ht="20">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IF(B1255="","",IF(ISERROR(MATCH($J1255,SorP!$B$1:$B$5661,0)),"",INDIRECT("'SorP'!$A$"&amp;MATCH($J1255,SorP!$B$1:$B$5661,0))))</f>
        <v/>
      </c>
      <c r="U1255" s="169"/>
      <c r="V1255" s="170" t="e">
        <f>IF(C1255="",NA(),MATCH($B1255&amp;$C1255,'Smelter Look-up'!$J:$J,0))</f>
        <v>#N/A</v>
      </c>
      <c r="X1255" s="171">
        <f t="shared" ca="1" si="57"/>
        <v>0</v>
      </c>
      <c r="AB1255" s="171" t="str">
        <f t="shared" si="58"/>
        <v/>
      </c>
    </row>
    <row r="1256" spans="1:28" s="171" customFormat="1" ht="20">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IF(B1256="","",IF(ISERROR(MATCH($J1256,SorP!$B$1:$B$5661,0)),"",INDIRECT("'SorP'!$A$"&amp;MATCH($J1256,SorP!$B$1:$B$5661,0))))</f>
        <v/>
      </c>
      <c r="U1256" s="169"/>
      <c r="V1256" s="170" t="e">
        <f>IF(C1256="",NA(),MATCH($B1256&amp;$C1256,'Smelter Look-up'!$J:$J,0))</f>
        <v>#N/A</v>
      </c>
      <c r="X1256" s="171">
        <f t="shared" ca="1" si="57"/>
        <v>0</v>
      </c>
      <c r="AB1256" s="171" t="str">
        <f t="shared" si="58"/>
        <v/>
      </c>
    </row>
    <row r="1257" spans="1:28" s="171" customFormat="1" ht="20">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IF(B1257="","",IF(ISERROR(MATCH($J1257,SorP!$B$1:$B$5661,0)),"",INDIRECT("'SorP'!$A$"&amp;MATCH($J1257,SorP!$B$1:$B$5661,0))))</f>
        <v/>
      </c>
      <c r="U1257" s="169"/>
      <c r="V1257" s="170" t="e">
        <f>IF(C1257="",NA(),MATCH($B1257&amp;$C1257,'Smelter Look-up'!$J:$J,0))</f>
        <v>#N/A</v>
      </c>
      <c r="X1257" s="171">
        <f t="shared" ca="1" si="57"/>
        <v>0</v>
      </c>
      <c r="AB1257" s="171" t="str">
        <f t="shared" si="58"/>
        <v/>
      </c>
    </row>
    <row r="1258" spans="1:28" s="171" customFormat="1" ht="20">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IF(B1258="","",IF(ISERROR(MATCH($J1258,SorP!$B$1:$B$5661,0)),"",INDIRECT("'SorP'!$A$"&amp;MATCH($J1258,SorP!$B$1:$B$5661,0))))</f>
        <v/>
      </c>
      <c r="U1258" s="169"/>
      <c r="V1258" s="170" t="e">
        <f>IF(C1258="",NA(),MATCH($B1258&amp;$C1258,'Smelter Look-up'!$J:$J,0))</f>
        <v>#N/A</v>
      </c>
      <c r="X1258" s="171">
        <f t="shared" ca="1" si="57"/>
        <v>0</v>
      </c>
      <c r="AB1258" s="171" t="str">
        <f t="shared" si="58"/>
        <v/>
      </c>
    </row>
    <row r="1259" spans="1:28" s="171" customFormat="1" ht="20">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IF(B1259="","",IF(ISERROR(MATCH($J1259,SorP!$B$1:$B$5661,0)),"",INDIRECT("'SorP'!$A$"&amp;MATCH($J1259,SorP!$B$1:$B$5661,0))))</f>
        <v/>
      </c>
      <c r="U1259" s="169"/>
      <c r="V1259" s="170" t="e">
        <f>IF(C1259="",NA(),MATCH($B1259&amp;$C1259,'Smelter Look-up'!$J:$J,0))</f>
        <v>#N/A</v>
      </c>
      <c r="X1259" s="171">
        <f t="shared" ca="1" si="57"/>
        <v>0</v>
      </c>
      <c r="AB1259" s="171" t="str">
        <f t="shared" si="58"/>
        <v/>
      </c>
    </row>
    <row r="1260" spans="1:28" s="171" customFormat="1" ht="20">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IF(B1260="","",IF(ISERROR(MATCH($J1260,SorP!$B$1:$B$5661,0)),"",INDIRECT("'SorP'!$A$"&amp;MATCH($J1260,SorP!$B$1:$B$5661,0))))</f>
        <v/>
      </c>
      <c r="U1260" s="169"/>
      <c r="V1260" s="170" t="e">
        <f>IF(C1260="",NA(),MATCH($B1260&amp;$C1260,'Smelter Look-up'!$J:$J,0))</f>
        <v>#N/A</v>
      </c>
      <c r="X1260" s="171">
        <f t="shared" ca="1" si="57"/>
        <v>0</v>
      </c>
      <c r="AB1260" s="171" t="str">
        <f t="shared" si="58"/>
        <v/>
      </c>
    </row>
    <row r="1261" spans="1:28" s="171" customFormat="1" ht="20">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IF(B1261="","",IF(ISERROR(MATCH($J1261,SorP!$B$1:$B$5661,0)),"",INDIRECT("'SorP'!$A$"&amp;MATCH($J1261,SorP!$B$1:$B$5661,0))))</f>
        <v/>
      </c>
      <c r="U1261" s="169"/>
      <c r="V1261" s="170" t="e">
        <f>IF(C1261="",NA(),MATCH($B1261&amp;$C1261,'Smelter Look-up'!$J:$J,0))</f>
        <v>#N/A</v>
      </c>
      <c r="X1261" s="171">
        <f t="shared" ca="1" si="57"/>
        <v>0</v>
      </c>
      <c r="AB1261" s="171" t="str">
        <f t="shared" si="58"/>
        <v/>
      </c>
    </row>
    <row r="1262" spans="1:28" s="171" customFormat="1" ht="20">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IF(B1262="","",IF(ISERROR(MATCH($J1262,SorP!$B$1:$B$5661,0)),"",INDIRECT("'SorP'!$A$"&amp;MATCH($J1262,SorP!$B$1:$B$5661,0))))</f>
        <v/>
      </c>
      <c r="U1262" s="169"/>
      <c r="V1262" s="170" t="e">
        <f>IF(C1262="",NA(),MATCH($B1262&amp;$C1262,'Smelter Look-up'!$J:$J,0))</f>
        <v>#N/A</v>
      </c>
      <c r="X1262" s="171">
        <f t="shared" ca="1" si="57"/>
        <v>0</v>
      </c>
      <c r="AB1262" s="171" t="str">
        <f t="shared" si="58"/>
        <v/>
      </c>
    </row>
    <row r="1263" spans="1:28" s="171" customFormat="1" ht="20">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IF(B1263="","",IF(ISERROR(MATCH($J1263,SorP!$B$1:$B$5661,0)),"",INDIRECT("'SorP'!$A$"&amp;MATCH($J1263,SorP!$B$1:$B$5661,0))))</f>
        <v/>
      </c>
      <c r="U1263" s="169"/>
      <c r="V1263" s="170" t="e">
        <f>IF(C1263="",NA(),MATCH($B1263&amp;$C1263,'Smelter Look-up'!$J:$J,0))</f>
        <v>#N/A</v>
      </c>
      <c r="X1263" s="171">
        <f t="shared" ca="1" si="57"/>
        <v>0</v>
      </c>
      <c r="AB1263" s="171" t="str">
        <f t="shared" si="58"/>
        <v/>
      </c>
    </row>
    <row r="1264" spans="1:28" s="171" customFormat="1" ht="20">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IF(B1264="","",IF(ISERROR(MATCH($J1264,SorP!$B$1:$B$5661,0)),"",INDIRECT("'SorP'!$A$"&amp;MATCH($J1264,SorP!$B$1:$B$5661,0))))</f>
        <v/>
      </c>
      <c r="U1264" s="169"/>
      <c r="V1264" s="170" t="e">
        <f>IF(C1264="",NA(),MATCH($B1264&amp;$C1264,'Smelter Look-up'!$J:$J,0))</f>
        <v>#N/A</v>
      </c>
      <c r="X1264" s="171">
        <f t="shared" ca="1" si="57"/>
        <v>0</v>
      </c>
      <c r="AB1264" s="171" t="str">
        <f t="shared" si="58"/>
        <v/>
      </c>
    </row>
    <row r="1265" spans="1:28" s="171" customFormat="1" ht="20">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IF(B1265="","",IF(ISERROR(MATCH($J1265,SorP!$B$1:$B$5661,0)),"",INDIRECT("'SorP'!$A$"&amp;MATCH($J1265,SorP!$B$1:$B$5661,0))))</f>
        <v/>
      </c>
      <c r="U1265" s="169"/>
      <c r="V1265" s="170" t="e">
        <f>IF(C1265="",NA(),MATCH($B1265&amp;$C1265,'Smelter Look-up'!$J:$J,0))</f>
        <v>#N/A</v>
      </c>
      <c r="X1265" s="171">
        <f t="shared" ca="1" si="57"/>
        <v>0</v>
      </c>
      <c r="AB1265" s="171" t="str">
        <f t="shared" si="58"/>
        <v/>
      </c>
    </row>
    <row r="1266" spans="1:28" s="171" customFormat="1" ht="20">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IF(B1266="","",IF(ISERROR(MATCH($J1266,SorP!$B$1:$B$5661,0)),"",INDIRECT("'SorP'!$A$"&amp;MATCH($J1266,SorP!$B$1:$B$5661,0))))</f>
        <v/>
      </c>
      <c r="U1266" s="169"/>
      <c r="V1266" s="170" t="e">
        <f>IF(C1266="",NA(),MATCH($B1266&amp;$C1266,'Smelter Look-up'!$J:$J,0))</f>
        <v>#N/A</v>
      </c>
      <c r="X1266" s="171">
        <f t="shared" ca="1" si="57"/>
        <v>0</v>
      </c>
      <c r="AB1266" s="171" t="str">
        <f t="shared" si="58"/>
        <v/>
      </c>
    </row>
    <row r="1267" spans="1:28" s="171" customFormat="1" ht="20">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IF(B1267="","",IF(ISERROR(MATCH($J1267,SorP!$B$1:$B$5661,0)),"",INDIRECT("'SorP'!$A$"&amp;MATCH($J1267,SorP!$B$1:$B$5661,0))))</f>
        <v/>
      </c>
      <c r="U1267" s="169"/>
      <c r="V1267" s="170" t="e">
        <f>IF(C1267="",NA(),MATCH($B1267&amp;$C1267,'Smelter Look-up'!$J:$J,0))</f>
        <v>#N/A</v>
      </c>
      <c r="X1267" s="171">
        <f t="shared" ca="1" si="57"/>
        <v>0</v>
      </c>
      <c r="AB1267" s="171" t="str">
        <f t="shared" si="58"/>
        <v/>
      </c>
    </row>
    <row r="1268" spans="1:28" s="171" customFormat="1" ht="20">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IF(B1268="","",IF(ISERROR(MATCH($J1268,SorP!$B$1:$B$5661,0)),"",INDIRECT("'SorP'!$A$"&amp;MATCH($J1268,SorP!$B$1:$B$5661,0))))</f>
        <v/>
      </c>
      <c r="U1268" s="169"/>
      <c r="V1268" s="170" t="e">
        <f>IF(C1268="",NA(),MATCH($B1268&amp;$C1268,'Smelter Look-up'!$J:$J,0))</f>
        <v>#N/A</v>
      </c>
      <c r="X1268" s="171">
        <f t="shared" ca="1" si="57"/>
        <v>0</v>
      </c>
      <c r="AB1268" s="171" t="str">
        <f t="shared" si="58"/>
        <v/>
      </c>
    </row>
    <row r="1269" spans="1:28" s="171" customFormat="1" ht="20">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IF(B1269="","",IF(ISERROR(MATCH($J1269,SorP!$B$1:$B$5661,0)),"",INDIRECT("'SorP'!$A$"&amp;MATCH($J1269,SorP!$B$1:$B$5661,0))))</f>
        <v/>
      </c>
      <c r="U1269" s="169"/>
      <c r="V1269" s="170" t="e">
        <f>IF(C1269="",NA(),MATCH($B1269&amp;$C1269,'Smelter Look-up'!$J:$J,0))</f>
        <v>#N/A</v>
      </c>
      <c r="X1269" s="171">
        <f t="shared" ca="1" si="57"/>
        <v>0</v>
      </c>
      <c r="AB1269" s="171" t="str">
        <f t="shared" si="58"/>
        <v/>
      </c>
    </row>
    <row r="1270" spans="1:28" s="171" customFormat="1" ht="20">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IF(B1270="","",IF(ISERROR(MATCH($J1270,SorP!$B$1:$B$5661,0)),"",INDIRECT("'SorP'!$A$"&amp;MATCH($J1270,SorP!$B$1:$B$5661,0))))</f>
        <v/>
      </c>
      <c r="U1270" s="169"/>
      <c r="V1270" s="170" t="e">
        <f>IF(C1270="",NA(),MATCH($B1270&amp;$C1270,'Smelter Look-up'!$J:$J,0))</f>
        <v>#N/A</v>
      </c>
      <c r="X1270" s="171">
        <f t="shared" ca="1" si="57"/>
        <v>0</v>
      </c>
      <c r="AB1270" s="171" t="str">
        <f t="shared" si="58"/>
        <v/>
      </c>
    </row>
    <row r="1271" spans="1:28" s="171" customFormat="1" ht="20">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IF(B1271="","",IF(ISERROR(MATCH($J1271,SorP!$B$1:$B$5661,0)),"",INDIRECT("'SorP'!$A$"&amp;MATCH($J1271,SorP!$B$1:$B$5661,0))))</f>
        <v/>
      </c>
      <c r="U1271" s="169"/>
      <c r="V1271" s="170" t="e">
        <f>IF(C1271="",NA(),MATCH($B1271&amp;$C1271,'Smelter Look-up'!$J:$J,0))</f>
        <v>#N/A</v>
      </c>
      <c r="X1271" s="171">
        <f t="shared" ca="1" si="57"/>
        <v>0</v>
      </c>
      <c r="AB1271" s="171" t="str">
        <f t="shared" si="58"/>
        <v/>
      </c>
    </row>
    <row r="1272" spans="1:28" s="171" customFormat="1" ht="20">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IF(B1272="","",IF(ISERROR(MATCH($J1272,SorP!$B$1:$B$5661,0)),"",INDIRECT("'SorP'!$A$"&amp;MATCH($J1272,SorP!$B$1:$B$5661,0))))</f>
        <v/>
      </c>
      <c r="U1272" s="169"/>
      <c r="V1272" s="170" t="e">
        <f>IF(C1272="",NA(),MATCH($B1272&amp;$C1272,'Smelter Look-up'!$J:$J,0))</f>
        <v>#N/A</v>
      </c>
      <c r="X1272" s="171">
        <f t="shared" ca="1" si="57"/>
        <v>0</v>
      </c>
      <c r="AB1272" s="171" t="str">
        <f t="shared" si="58"/>
        <v/>
      </c>
    </row>
    <row r="1273" spans="1:28" s="171" customFormat="1" ht="20">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IF(B1273="","",IF(ISERROR(MATCH($J1273,SorP!$B$1:$B$5661,0)),"",INDIRECT("'SorP'!$A$"&amp;MATCH($J1273,SorP!$B$1:$B$5661,0))))</f>
        <v/>
      </c>
      <c r="U1273" s="169"/>
      <c r="V1273" s="170" t="e">
        <f>IF(C1273="",NA(),MATCH($B1273&amp;$C1273,'Smelter Look-up'!$J:$J,0))</f>
        <v>#N/A</v>
      </c>
      <c r="X1273" s="171">
        <f t="shared" ca="1" si="57"/>
        <v>0</v>
      </c>
      <c r="AB1273" s="171" t="str">
        <f t="shared" si="58"/>
        <v/>
      </c>
    </row>
    <row r="1274" spans="1:28" s="171" customFormat="1" ht="20">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IF(B1274="","",IF(ISERROR(MATCH($J1274,SorP!$B$1:$B$5661,0)),"",INDIRECT("'SorP'!$A$"&amp;MATCH($J1274,SorP!$B$1:$B$5661,0))))</f>
        <v/>
      </c>
      <c r="U1274" s="169"/>
      <c r="V1274" s="170" t="e">
        <f>IF(C1274="",NA(),MATCH($B1274&amp;$C1274,'Smelter Look-up'!$J:$J,0))</f>
        <v>#N/A</v>
      </c>
      <c r="X1274" s="171">
        <f t="shared" ca="1" si="57"/>
        <v>0</v>
      </c>
      <c r="AB1274" s="171" t="str">
        <f t="shared" si="58"/>
        <v/>
      </c>
    </row>
    <row r="1275" spans="1:28" s="171" customFormat="1" ht="20">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IF(B1275="","",IF(ISERROR(MATCH($J1275,SorP!$B$1:$B$5661,0)),"",INDIRECT("'SorP'!$A$"&amp;MATCH($J1275,SorP!$B$1:$B$5661,0))))</f>
        <v/>
      </c>
      <c r="U1275" s="169"/>
      <c r="V1275" s="170" t="e">
        <f>IF(C1275="",NA(),MATCH($B1275&amp;$C1275,'Smelter Look-up'!$J:$J,0))</f>
        <v>#N/A</v>
      </c>
      <c r="X1275" s="171">
        <f t="shared" ca="1" si="57"/>
        <v>0</v>
      </c>
      <c r="AB1275" s="171" t="str">
        <f t="shared" si="58"/>
        <v/>
      </c>
    </row>
    <row r="1276" spans="1:28" s="171" customFormat="1" ht="20">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IF(B1276="","",IF(ISERROR(MATCH($J1276,SorP!$B$1:$B$5661,0)),"",INDIRECT("'SorP'!$A$"&amp;MATCH($J1276,SorP!$B$1:$B$5661,0))))</f>
        <v/>
      </c>
      <c r="U1276" s="169"/>
      <c r="V1276" s="170" t="e">
        <f>IF(C1276="",NA(),MATCH($B1276&amp;$C1276,'Smelter Look-up'!$J:$J,0))</f>
        <v>#N/A</v>
      </c>
      <c r="X1276" s="171">
        <f t="shared" ca="1" si="57"/>
        <v>0</v>
      </c>
      <c r="AB1276" s="171" t="str">
        <f t="shared" si="58"/>
        <v/>
      </c>
    </row>
    <row r="1277" spans="1:28" s="171" customFormat="1" ht="20">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IF(B1277="","",IF(ISERROR(MATCH($J1277,SorP!$B$1:$B$5661,0)),"",INDIRECT("'SorP'!$A$"&amp;MATCH($J1277,SorP!$B$1:$B$5661,0))))</f>
        <v/>
      </c>
      <c r="U1277" s="169"/>
      <c r="V1277" s="170" t="e">
        <f>IF(C1277="",NA(),MATCH($B1277&amp;$C1277,'Smelter Look-up'!$J:$J,0))</f>
        <v>#N/A</v>
      </c>
      <c r="X1277" s="171">
        <f t="shared" ca="1" si="57"/>
        <v>0</v>
      </c>
      <c r="AB1277" s="171" t="str">
        <f t="shared" si="58"/>
        <v/>
      </c>
    </row>
    <row r="1278" spans="1:28" s="171" customFormat="1" ht="20">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IF(B1278="","",IF(ISERROR(MATCH($J1278,SorP!$B$1:$B$5661,0)),"",INDIRECT("'SorP'!$A$"&amp;MATCH($J1278,SorP!$B$1:$B$5661,0))))</f>
        <v/>
      </c>
      <c r="U1278" s="169"/>
      <c r="V1278" s="170" t="e">
        <f>IF(C1278="",NA(),MATCH($B1278&amp;$C1278,'Smelter Look-up'!$J:$J,0))</f>
        <v>#N/A</v>
      </c>
      <c r="X1278" s="171">
        <f t="shared" ca="1" si="57"/>
        <v>0</v>
      </c>
      <c r="AB1278" s="171" t="str">
        <f t="shared" si="58"/>
        <v/>
      </c>
    </row>
    <row r="1279" spans="1:28" s="171" customFormat="1" ht="20">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IF(B1279="","",IF(ISERROR(MATCH($J1279,SorP!$B$1:$B$5661,0)),"",INDIRECT("'SorP'!$A$"&amp;MATCH($J1279,SorP!$B$1:$B$5661,0))))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20">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20">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20">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20">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20">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20">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20">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20">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20">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20">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20">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20">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20">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20">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20">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20">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20">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20">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20">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20">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20">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20">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20">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20">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20">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20">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20">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20">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20">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20">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20">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20">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20">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20">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20">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20">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20">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20">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ca="1" si="60"/>
        <v>0</v>
      </c>
      <c r="AB1318" s="171" t="str">
        <f t="shared" si="61"/>
        <v/>
      </c>
    </row>
    <row r="1319" spans="1:28" s="171" customFormat="1" ht="20">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IF(B1319="","",IF(ISERROR(MATCH($J1319,SorP!$B$1:$B$5661,0)),"",INDIRECT("'SorP'!$A$"&amp;MATCH($J1319,SorP!$B$1:$B$5661,0))))</f>
        <v/>
      </c>
      <c r="U1319" s="169"/>
      <c r="V1319" s="170" t="e">
        <f>IF(C1319="",NA(),MATCH($B1319&amp;$C1319,'Smelter Look-up'!$J:$J,0))</f>
        <v>#N/A</v>
      </c>
      <c r="X1319" s="171">
        <f t="shared" ca="1" si="60"/>
        <v>0</v>
      </c>
      <c r="AB1319" s="171" t="str">
        <f t="shared" si="61"/>
        <v/>
      </c>
    </row>
    <row r="1320" spans="1:28" s="171" customFormat="1" ht="20">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IF(B1320="","",IF(ISERROR(MATCH($J1320,SorP!$B$1:$B$5661,0)),"",INDIRECT("'SorP'!$A$"&amp;MATCH($J1320,SorP!$B$1:$B$5661,0))))</f>
        <v/>
      </c>
      <c r="U1320" s="169"/>
      <c r="V1320" s="170" t="e">
        <f>IF(C1320="",NA(),MATCH($B1320&amp;$C1320,'Smelter Look-up'!$J:$J,0))</f>
        <v>#N/A</v>
      </c>
      <c r="X1320" s="171">
        <f t="shared" ca="1" si="60"/>
        <v>0</v>
      </c>
      <c r="AB1320" s="171" t="str">
        <f t="shared" si="61"/>
        <v/>
      </c>
    </row>
    <row r="1321" spans="1:28" s="171" customFormat="1" ht="20">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IF(B1321="","",IF(ISERROR(MATCH($J1321,SorP!$B$1:$B$5661,0)),"",INDIRECT("'SorP'!$A$"&amp;MATCH($J1321,SorP!$B$1:$B$5661,0))))</f>
        <v/>
      </c>
      <c r="U1321" s="169"/>
      <c r="V1321" s="170" t="e">
        <f>IF(C1321="",NA(),MATCH($B1321&amp;$C1321,'Smelter Look-up'!$J:$J,0))</f>
        <v>#N/A</v>
      </c>
      <c r="X1321" s="171">
        <f t="shared" ca="1" si="60"/>
        <v>0</v>
      </c>
      <c r="AB1321" s="171" t="str">
        <f t="shared" si="61"/>
        <v/>
      </c>
    </row>
    <row r="1322" spans="1:28" s="171" customFormat="1" ht="20">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IF(B1322="","",IF(ISERROR(MATCH($J1322,SorP!$B$1:$B$5661,0)),"",INDIRECT("'SorP'!$A$"&amp;MATCH($J1322,SorP!$B$1:$B$5661,0))))</f>
        <v/>
      </c>
      <c r="U1322" s="169"/>
      <c r="V1322" s="170" t="e">
        <f>IF(C1322="",NA(),MATCH($B1322&amp;$C1322,'Smelter Look-up'!$J:$J,0))</f>
        <v>#N/A</v>
      </c>
      <c r="X1322" s="171">
        <f t="shared" ca="1" si="60"/>
        <v>0</v>
      </c>
      <c r="AB1322" s="171" t="str">
        <f t="shared" si="61"/>
        <v/>
      </c>
    </row>
    <row r="1323" spans="1:28" s="171" customFormat="1" ht="20">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IF(B1323="","",IF(ISERROR(MATCH($J1323,SorP!$B$1:$B$5661,0)),"",INDIRECT("'SorP'!$A$"&amp;MATCH($J1323,SorP!$B$1:$B$5661,0))))</f>
        <v/>
      </c>
      <c r="U1323" s="169"/>
      <c r="V1323" s="170" t="e">
        <f>IF(C1323="",NA(),MATCH($B1323&amp;$C1323,'Smelter Look-up'!$J:$J,0))</f>
        <v>#N/A</v>
      </c>
      <c r="X1323" s="171">
        <f t="shared" ca="1" si="60"/>
        <v>0</v>
      </c>
      <c r="AB1323" s="171" t="str">
        <f t="shared" si="61"/>
        <v/>
      </c>
    </row>
    <row r="1324" spans="1:28" s="171" customFormat="1" ht="20">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IF(B1324="","",IF(ISERROR(MATCH($J1324,SorP!$B$1:$B$5661,0)),"",INDIRECT("'SorP'!$A$"&amp;MATCH($J1324,SorP!$B$1:$B$5661,0))))</f>
        <v/>
      </c>
      <c r="U1324" s="169"/>
      <c r="V1324" s="170" t="e">
        <f>IF(C1324="",NA(),MATCH($B1324&amp;$C1324,'Smelter Look-up'!$J:$J,0))</f>
        <v>#N/A</v>
      </c>
      <c r="X1324" s="171">
        <f t="shared" ca="1" si="60"/>
        <v>0</v>
      </c>
      <c r="AB1324" s="171" t="str">
        <f t="shared" si="61"/>
        <v/>
      </c>
    </row>
    <row r="1325" spans="1:28" s="171" customFormat="1" ht="20">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IF(B1325="","",IF(ISERROR(MATCH($J1325,SorP!$B$1:$B$5661,0)),"",INDIRECT("'SorP'!$A$"&amp;MATCH($J1325,SorP!$B$1:$B$5661,0))))</f>
        <v/>
      </c>
      <c r="U1325" s="169"/>
      <c r="V1325" s="170" t="e">
        <f>IF(C1325="",NA(),MATCH($B1325&amp;$C1325,'Smelter Look-up'!$J:$J,0))</f>
        <v>#N/A</v>
      </c>
      <c r="X1325" s="171">
        <f t="shared" ca="1" si="60"/>
        <v>0</v>
      </c>
      <c r="AB1325" s="171" t="str">
        <f t="shared" si="61"/>
        <v/>
      </c>
    </row>
    <row r="1326" spans="1:28" s="171" customFormat="1" ht="20">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IF(B1326="","",IF(ISERROR(MATCH($J1326,SorP!$B$1:$B$5661,0)),"",INDIRECT("'SorP'!$A$"&amp;MATCH($J1326,SorP!$B$1:$B$5661,0))))</f>
        <v/>
      </c>
      <c r="U1326" s="169"/>
      <c r="V1326" s="170" t="e">
        <f>IF(C1326="",NA(),MATCH($B1326&amp;$C1326,'Smelter Look-up'!$J:$J,0))</f>
        <v>#N/A</v>
      </c>
      <c r="X1326" s="171">
        <f t="shared" ca="1" si="60"/>
        <v>0</v>
      </c>
      <c r="AB1326" s="171" t="str">
        <f t="shared" si="61"/>
        <v/>
      </c>
    </row>
    <row r="1327" spans="1:28" s="171" customFormat="1" ht="20">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IF(B1327="","",IF(ISERROR(MATCH($J1327,SorP!$B$1:$B$5661,0)),"",INDIRECT("'SorP'!$A$"&amp;MATCH($J1327,SorP!$B$1:$B$5661,0))))</f>
        <v/>
      </c>
      <c r="U1327" s="169"/>
      <c r="V1327" s="170" t="e">
        <f>IF(C1327="",NA(),MATCH($B1327&amp;$C1327,'Smelter Look-up'!$J:$J,0))</f>
        <v>#N/A</v>
      </c>
      <c r="X1327" s="171">
        <f t="shared" ca="1" si="60"/>
        <v>0</v>
      </c>
      <c r="AB1327" s="171" t="str">
        <f t="shared" si="61"/>
        <v/>
      </c>
    </row>
    <row r="1328" spans="1:28" s="171" customFormat="1" ht="20">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IF(B1328="","",IF(ISERROR(MATCH($J1328,SorP!$B$1:$B$5661,0)),"",INDIRECT("'SorP'!$A$"&amp;MATCH($J1328,SorP!$B$1:$B$5661,0))))</f>
        <v/>
      </c>
      <c r="U1328" s="169"/>
      <c r="V1328" s="170" t="e">
        <f>IF(C1328="",NA(),MATCH($B1328&amp;$C1328,'Smelter Look-up'!$J:$J,0))</f>
        <v>#N/A</v>
      </c>
      <c r="X1328" s="171">
        <f t="shared" ca="1" si="60"/>
        <v>0</v>
      </c>
      <c r="AB1328" s="171" t="str">
        <f t="shared" si="61"/>
        <v/>
      </c>
    </row>
    <row r="1329" spans="1:28" s="171" customFormat="1" ht="20">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IF(B1329="","",IF(ISERROR(MATCH($J1329,SorP!$B$1:$B$5661,0)),"",INDIRECT("'SorP'!$A$"&amp;MATCH($J1329,SorP!$B$1:$B$5661,0))))</f>
        <v/>
      </c>
      <c r="U1329" s="169"/>
      <c r="V1329" s="170" t="e">
        <f>IF(C1329="",NA(),MATCH($B1329&amp;$C1329,'Smelter Look-up'!$J:$J,0))</f>
        <v>#N/A</v>
      </c>
      <c r="X1329" s="171">
        <f t="shared" ca="1" si="60"/>
        <v>0</v>
      </c>
      <c r="AB1329" s="171" t="str">
        <f t="shared" si="61"/>
        <v/>
      </c>
    </row>
    <row r="1330" spans="1:28" s="171" customFormat="1" ht="20">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IF(B1330="","",IF(ISERROR(MATCH($J1330,SorP!$B$1:$B$5661,0)),"",INDIRECT("'SorP'!$A$"&amp;MATCH($J1330,SorP!$B$1:$B$5661,0))))</f>
        <v/>
      </c>
      <c r="U1330" s="169"/>
      <c r="V1330" s="170" t="e">
        <f>IF(C1330="",NA(),MATCH($B1330&amp;$C1330,'Smelter Look-up'!$J:$J,0))</f>
        <v>#N/A</v>
      </c>
      <c r="X1330" s="171">
        <f t="shared" ca="1" si="60"/>
        <v>0</v>
      </c>
      <c r="AB1330" s="171" t="str">
        <f t="shared" si="61"/>
        <v/>
      </c>
    </row>
    <row r="1331" spans="1:28" s="171" customFormat="1" ht="20">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IF(B1331="","",IF(ISERROR(MATCH($J1331,SorP!$B$1:$B$5661,0)),"",INDIRECT("'SorP'!$A$"&amp;MATCH($J1331,SorP!$B$1:$B$5661,0))))</f>
        <v/>
      </c>
      <c r="U1331" s="169"/>
      <c r="V1331" s="170" t="e">
        <f>IF(C1331="",NA(),MATCH($B1331&amp;$C1331,'Smelter Look-up'!$J:$J,0))</f>
        <v>#N/A</v>
      </c>
      <c r="X1331" s="171">
        <f t="shared" ca="1" si="60"/>
        <v>0</v>
      </c>
      <c r="AB1331" s="171" t="str">
        <f t="shared" si="61"/>
        <v/>
      </c>
    </row>
    <row r="1332" spans="1:28" s="171" customFormat="1" ht="20">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IF(B1332="","",IF(ISERROR(MATCH($J1332,SorP!$B$1:$B$5661,0)),"",INDIRECT("'SorP'!$A$"&amp;MATCH($J1332,SorP!$B$1:$B$5661,0))))</f>
        <v/>
      </c>
      <c r="U1332" s="169"/>
      <c r="V1332" s="170" t="e">
        <f>IF(C1332="",NA(),MATCH($B1332&amp;$C1332,'Smelter Look-up'!$J:$J,0))</f>
        <v>#N/A</v>
      </c>
      <c r="X1332" s="171">
        <f t="shared" ca="1" si="60"/>
        <v>0</v>
      </c>
      <c r="AB1332" s="171" t="str">
        <f t="shared" si="61"/>
        <v/>
      </c>
    </row>
    <row r="1333" spans="1:28" s="171" customFormat="1" ht="20">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IF(B1333="","",IF(ISERROR(MATCH($J1333,SorP!$B$1:$B$5661,0)),"",INDIRECT("'SorP'!$A$"&amp;MATCH($J1333,SorP!$B$1:$B$5661,0))))</f>
        <v/>
      </c>
      <c r="U1333" s="169"/>
      <c r="V1333" s="170" t="e">
        <f>IF(C1333="",NA(),MATCH($B1333&amp;$C1333,'Smelter Look-up'!$J:$J,0))</f>
        <v>#N/A</v>
      </c>
      <c r="X1333" s="171">
        <f t="shared" ca="1" si="60"/>
        <v>0</v>
      </c>
      <c r="AB1333" s="171" t="str">
        <f t="shared" si="61"/>
        <v/>
      </c>
    </row>
    <row r="1334" spans="1:28" s="171" customFormat="1" ht="20">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IF(B1334="","",IF(ISERROR(MATCH($J1334,SorP!$B$1:$B$5661,0)),"",INDIRECT("'SorP'!$A$"&amp;MATCH($J1334,SorP!$B$1:$B$5661,0))))</f>
        <v/>
      </c>
      <c r="U1334" s="169"/>
      <c r="V1334" s="170" t="e">
        <f>IF(C1334="",NA(),MATCH($B1334&amp;$C1334,'Smelter Look-up'!$J:$J,0))</f>
        <v>#N/A</v>
      </c>
      <c r="X1334" s="171">
        <f t="shared" ca="1" si="60"/>
        <v>0</v>
      </c>
      <c r="AB1334" s="171" t="str">
        <f t="shared" si="61"/>
        <v/>
      </c>
    </row>
    <row r="1335" spans="1:28" s="171" customFormat="1" ht="20">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IF(B1335="","",IF(ISERROR(MATCH($J1335,SorP!$B$1:$B$5661,0)),"",INDIRECT("'SorP'!$A$"&amp;MATCH($J1335,SorP!$B$1:$B$5661,0))))</f>
        <v/>
      </c>
      <c r="U1335" s="169"/>
      <c r="V1335" s="170" t="e">
        <f>IF(C1335="",NA(),MATCH($B1335&amp;$C1335,'Smelter Look-up'!$J:$J,0))</f>
        <v>#N/A</v>
      </c>
      <c r="X1335" s="171">
        <f t="shared" ca="1" si="60"/>
        <v>0</v>
      </c>
      <c r="AB1335" s="171" t="str">
        <f t="shared" si="61"/>
        <v/>
      </c>
    </row>
    <row r="1336" spans="1:28" s="171" customFormat="1" ht="20">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IF(B1336="","",IF(ISERROR(MATCH($J1336,SorP!$B$1:$B$5661,0)),"",INDIRECT("'SorP'!$A$"&amp;MATCH($J1336,SorP!$B$1:$B$5661,0))))</f>
        <v/>
      </c>
      <c r="U1336" s="169"/>
      <c r="V1336" s="170" t="e">
        <f>IF(C1336="",NA(),MATCH($B1336&amp;$C1336,'Smelter Look-up'!$J:$J,0))</f>
        <v>#N/A</v>
      </c>
      <c r="X1336" s="171">
        <f t="shared" ca="1" si="60"/>
        <v>0</v>
      </c>
      <c r="AB1336" s="171" t="str">
        <f t="shared" si="61"/>
        <v/>
      </c>
    </row>
    <row r="1337" spans="1:28" s="171" customFormat="1" ht="20">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IF(B1337="","",IF(ISERROR(MATCH($J1337,SorP!$B$1:$B$5661,0)),"",INDIRECT("'SorP'!$A$"&amp;MATCH($J1337,SorP!$B$1:$B$5661,0))))</f>
        <v/>
      </c>
      <c r="U1337" s="169"/>
      <c r="V1337" s="170" t="e">
        <f>IF(C1337="",NA(),MATCH($B1337&amp;$C1337,'Smelter Look-up'!$J:$J,0))</f>
        <v>#N/A</v>
      </c>
      <c r="X1337" s="171">
        <f t="shared" ca="1" si="60"/>
        <v>0</v>
      </c>
      <c r="AB1337" s="171" t="str">
        <f t="shared" si="61"/>
        <v/>
      </c>
    </row>
    <row r="1338" spans="1:28" s="171" customFormat="1" ht="20">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IF(B1338="","",IF(ISERROR(MATCH($J1338,SorP!$B$1:$B$5661,0)),"",INDIRECT("'SorP'!$A$"&amp;MATCH($J1338,SorP!$B$1:$B$5661,0))))</f>
        <v/>
      </c>
      <c r="U1338" s="169"/>
      <c r="V1338" s="170" t="e">
        <f>IF(C1338="",NA(),MATCH($B1338&amp;$C1338,'Smelter Look-up'!$J:$J,0))</f>
        <v>#N/A</v>
      </c>
      <c r="X1338" s="171">
        <f t="shared" ca="1" si="60"/>
        <v>0</v>
      </c>
      <c r="AB1338" s="171" t="str">
        <f t="shared" si="61"/>
        <v/>
      </c>
    </row>
    <row r="1339" spans="1:28" s="171" customFormat="1" ht="20">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IF(B1339="","",IF(ISERROR(MATCH($J1339,SorP!$B$1:$B$5661,0)),"",INDIRECT("'SorP'!$A$"&amp;MATCH($J1339,SorP!$B$1:$B$5661,0))))</f>
        <v/>
      </c>
      <c r="U1339" s="169"/>
      <c r="V1339" s="170" t="e">
        <f>IF(C1339="",NA(),MATCH($B1339&amp;$C1339,'Smelter Look-up'!$J:$J,0))</f>
        <v>#N/A</v>
      </c>
      <c r="X1339" s="171">
        <f t="shared" ca="1" si="60"/>
        <v>0</v>
      </c>
      <c r="AB1339" s="171" t="str">
        <f t="shared" si="61"/>
        <v/>
      </c>
    </row>
    <row r="1340" spans="1:28" s="171" customFormat="1" ht="20">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IF(B1340="","",IF(ISERROR(MATCH($J1340,SorP!$B$1:$B$5661,0)),"",INDIRECT("'SorP'!$A$"&amp;MATCH($J1340,SorP!$B$1:$B$5661,0))))</f>
        <v/>
      </c>
      <c r="U1340" s="169"/>
      <c r="V1340" s="170" t="e">
        <f>IF(C1340="",NA(),MATCH($B1340&amp;$C1340,'Smelter Look-up'!$J:$J,0))</f>
        <v>#N/A</v>
      </c>
      <c r="X1340" s="171">
        <f t="shared" ca="1" si="60"/>
        <v>0</v>
      </c>
      <c r="AB1340" s="171" t="str">
        <f t="shared" si="61"/>
        <v/>
      </c>
    </row>
    <row r="1341" spans="1:28" s="171" customFormat="1" ht="20">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IF(B1341="","",IF(ISERROR(MATCH($J1341,SorP!$B$1:$B$5661,0)),"",INDIRECT("'SorP'!$A$"&amp;MATCH($J1341,SorP!$B$1:$B$5661,0))))</f>
        <v/>
      </c>
      <c r="U1341" s="169"/>
      <c r="V1341" s="170" t="e">
        <f>IF(C1341="",NA(),MATCH($B1341&amp;$C1341,'Smelter Look-up'!$J:$J,0))</f>
        <v>#N/A</v>
      </c>
      <c r="X1341" s="171">
        <f t="shared" ca="1" si="60"/>
        <v>0</v>
      </c>
      <c r="AB1341" s="171" t="str">
        <f t="shared" si="61"/>
        <v/>
      </c>
    </row>
    <row r="1342" spans="1:28" s="171" customFormat="1" ht="20">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IF(B1342="","",IF(ISERROR(MATCH($J1342,SorP!$B$1:$B$5661,0)),"",INDIRECT("'SorP'!$A$"&amp;MATCH($J1342,SorP!$B$1:$B$5661,0))))</f>
        <v/>
      </c>
      <c r="U1342" s="169"/>
      <c r="V1342" s="170" t="e">
        <f>IF(C1342="",NA(),MATCH($B1342&amp;$C1342,'Smelter Look-up'!$J:$J,0))</f>
        <v>#N/A</v>
      </c>
      <c r="X1342" s="171">
        <f t="shared" ca="1" si="60"/>
        <v>0</v>
      </c>
      <c r="AB1342" s="171" t="str">
        <f t="shared" si="61"/>
        <v/>
      </c>
    </row>
    <row r="1343" spans="1:28" s="171" customFormat="1" ht="20">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IF(B1343="","",IF(ISERROR(MATCH($J1343,SorP!$B$1:$B$5661,0)),"",INDIRECT("'SorP'!$A$"&amp;MATCH($J1343,SorP!$B$1:$B$5661,0))))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20">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20">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20">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20">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20">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20">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20">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20">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20">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20">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20">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20">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20">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20">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20">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20">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20">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20">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20">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20">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20">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20">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20">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20">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20">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20">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20">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20">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20">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20">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20">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20">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20">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20">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20">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20">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20">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20">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ca="1" si="63"/>
        <v>0</v>
      </c>
      <c r="AB1382" s="171" t="str">
        <f t="shared" si="64"/>
        <v/>
      </c>
    </row>
    <row r="1383" spans="1:28" s="171" customFormat="1" ht="20">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IF(B1383="","",IF(ISERROR(MATCH($J1383,SorP!$B$1:$B$5661,0)),"",INDIRECT("'SorP'!$A$"&amp;MATCH($J1383,SorP!$B$1:$B$5661,0))))</f>
        <v/>
      </c>
      <c r="U1383" s="169"/>
      <c r="V1383" s="170" t="e">
        <f>IF(C1383="",NA(),MATCH($B1383&amp;$C1383,'Smelter Look-up'!$J:$J,0))</f>
        <v>#N/A</v>
      </c>
      <c r="X1383" s="171">
        <f t="shared" ca="1" si="63"/>
        <v>0</v>
      </c>
      <c r="AB1383" s="171" t="str">
        <f t="shared" si="64"/>
        <v/>
      </c>
    </row>
    <row r="1384" spans="1:28" s="171" customFormat="1" ht="20">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IF(B1384="","",IF(ISERROR(MATCH($J1384,SorP!$B$1:$B$5661,0)),"",INDIRECT("'SorP'!$A$"&amp;MATCH($J1384,SorP!$B$1:$B$5661,0))))</f>
        <v/>
      </c>
      <c r="U1384" s="169"/>
      <c r="V1384" s="170" t="e">
        <f>IF(C1384="",NA(),MATCH($B1384&amp;$C1384,'Smelter Look-up'!$J:$J,0))</f>
        <v>#N/A</v>
      </c>
      <c r="X1384" s="171">
        <f t="shared" ca="1" si="63"/>
        <v>0</v>
      </c>
      <c r="AB1384" s="171" t="str">
        <f t="shared" si="64"/>
        <v/>
      </c>
    </row>
    <row r="1385" spans="1:28" s="171" customFormat="1" ht="20">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IF(B1385="","",IF(ISERROR(MATCH($J1385,SorP!$B$1:$B$5661,0)),"",INDIRECT("'SorP'!$A$"&amp;MATCH($J1385,SorP!$B$1:$B$5661,0))))</f>
        <v/>
      </c>
      <c r="U1385" s="169"/>
      <c r="V1385" s="170" t="e">
        <f>IF(C1385="",NA(),MATCH($B1385&amp;$C1385,'Smelter Look-up'!$J:$J,0))</f>
        <v>#N/A</v>
      </c>
      <c r="X1385" s="171">
        <f t="shared" ca="1" si="63"/>
        <v>0</v>
      </c>
      <c r="AB1385" s="171" t="str">
        <f t="shared" si="64"/>
        <v/>
      </c>
    </row>
    <row r="1386" spans="1:28" s="171" customFormat="1" ht="20">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IF(B1386="","",IF(ISERROR(MATCH($J1386,SorP!$B$1:$B$5661,0)),"",INDIRECT("'SorP'!$A$"&amp;MATCH($J1386,SorP!$B$1:$B$5661,0))))</f>
        <v/>
      </c>
      <c r="U1386" s="169"/>
      <c r="V1386" s="170" t="e">
        <f>IF(C1386="",NA(),MATCH($B1386&amp;$C1386,'Smelter Look-up'!$J:$J,0))</f>
        <v>#N/A</v>
      </c>
      <c r="X1386" s="171">
        <f t="shared" ca="1" si="63"/>
        <v>0</v>
      </c>
      <c r="AB1386" s="171" t="str">
        <f t="shared" si="64"/>
        <v/>
      </c>
    </row>
    <row r="1387" spans="1:28" s="171" customFormat="1" ht="20">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IF(B1387="","",IF(ISERROR(MATCH($J1387,SorP!$B$1:$B$5661,0)),"",INDIRECT("'SorP'!$A$"&amp;MATCH($J1387,SorP!$B$1:$B$5661,0))))</f>
        <v/>
      </c>
      <c r="U1387" s="169"/>
      <c r="V1387" s="170" t="e">
        <f>IF(C1387="",NA(),MATCH($B1387&amp;$C1387,'Smelter Look-up'!$J:$J,0))</f>
        <v>#N/A</v>
      </c>
      <c r="X1387" s="171">
        <f t="shared" ca="1" si="63"/>
        <v>0</v>
      </c>
      <c r="AB1387" s="171" t="str">
        <f t="shared" si="64"/>
        <v/>
      </c>
    </row>
    <row r="1388" spans="1:28" s="171" customFormat="1" ht="20">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IF(B1388="","",IF(ISERROR(MATCH($J1388,SorP!$B$1:$B$5661,0)),"",INDIRECT("'SorP'!$A$"&amp;MATCH($J1388,SorP!$B$1:$B$5661,0))))</f>
        <v/>
      </c>
      <c r="U1388" s="169"/>
      <c r="V1388" s="170" t="e">
        <f>IF(C1388="",NA(),MATCH($B1388&amp;$C1388,'Smelter Look-up'!$J:$J,0))</f>
        <v>#N/A</v>
      </c>
      <c r="X1388" s="171">
        <f t="shared" ca="1" si="63"/>
        <v>0</v>
      </c>
      <c r="AB1388" s="171" t="str">
        <f t="shared" si="64"/>
        <v/>
      </c>
    </row>
    <row r="1389" spans="1:28" s="171" customFormat="1" ht="20">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IF(B1389="","",IF(ISERROR(MATCH($J1389,SorP!$B$1:$B$5661,0)),"",INDIRECT("'SorP'!$A$"&amp;MATCH($J1389,SorP!$B$1:$B$5661,0))))</f>
        <v/>
      </c>
      <c r="U1389" s="169"/>
      <c r="V1389" s="170" t="e">
        <f>IF(C1389="",NA(),MATCH($B1389&amp;$C1389,'Smelter Look-up'!$J:$J,0))</f>
        <v>#N/A</v>
      </c>
      <c r="X1389" s="171">
        <f t="shared" ca="1" si="63"/>
        <v>0</v>
      </c>
      <c r="AB1389" s="171" t="str">
        <f t="shared" si="64"/>
        <v/>
      </c>
    </row>
    <row r="1390" spans="1:28" s="171" customFormat="1" ht="20">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IF(B1390="","",IF(ISERROR(MATCH($J1390,SorP!$B$1:$B$5661,0)),"",INDIRECT("'SorP'!$A$"&amp;MATCH($J1390,SorP!$B$1:$B$5661,0))))</f>
        <v/>
      </c>
      <c r="U1390" s="169"/>
      <c r="V1390" s="170" t="e">
        <f>IF(C1390="",NA(),MATCH($B1390&amp;$C1390,'Smelter Look-up'!$J:$J,0))</f>
        <v>#N/A</v>
      </c>
      <c r="X1390" s="171">
        <f t="shared" ca="1" si="63"/>
        <v>0</v>
      </c>
      <c r="AB1390" s="171" t="str">
        <f t="shared" si="64"/>
        <v/>
      </c>
    </row>
    <row r="1391" spans="1:28" s="171" customFormat="1" ht="20">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IF(B1391="","",IF(ISERROR(MATCH($J1391,SorP!$B$1:$B$5661,0)),"",INDIRECT("'SorP'!$A$"&amp;MATCH($J1391,SorP!$B$1:$B$5661,0))))</f>
        <v/>
      </c>
      <c r="U1391" s="169"/>
      <c r="V1391" s="170" t="e">
        <f>IF(C1391="",NA(),MATCH($B1391&amp;$C1391,'Smelter Look-up'!$J:$J,0))</f>
        <v>#N/A</v>
      </c>
      <c r="X1391" s="171">
        <f t="shared" ca="1" si="63"/>
        <v>0</v>
      </c>
      <c r="AB1391" s="171" t="str">
        <f t="shared" si="64"/>
        <v/>
      </c>
    </row>
    <row r="1392" spans="1:28" s="171" customFormat="1" ht="20">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IF(B1392="","",IF(ISERROR(MATCH($J1392,SorP!$B$1:$B$5661,0)),"",INDIRECT("'SorP'!$A$"&amp;MATCH($J1392,SorP!$B$1:$B$5661,0))))</f>
        <v/>
      </c>
      <c r="U1392" s="169"/>
      <c r="V1392" s="170" t="e">
        <f>IF(C1392="",NA(),MATCH($B1392&amp;$C1392,'Smelter Look-up'!$J:$J,0))</f>
        <v>#N/A</v>
      </c>
      <c r="X1392" s="171">
        <f t="shared" ca="1" si="63"/>
        <v>0</v>
      </c>
      <c r="AB1392" s="171" t="str">
        <f t="shared" si="64"/>
        <v/>
      </c>
    </row>
    <row r="1393" spans="1:28" s="171" customFormat="1" ht="20">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IF(B1393="","",IF(ISERROR(MATCH($J1393,SorP!$B$1:$B$5661,0)),"",INDIRECT("'SorP'!$A$"&amp;MATCH($J1393,SorP!$B$1:$B$5661,0))))</f>
        <v/>
      </c>
      <c r="U1393" s="169"/>
      <c r="V1393" s="170" t="e">
        <f>IF(C1393="",NA(),MATCH($B1393&amp;$C1393,'Smelter Look-up'!$J:$J,0))</f>
        <v>#N/A</v>
      </c>
      <c r="X1393" s="171">
        <f t="shared" ca="1" si="63"/>
        <v>0</v>
      </c>
      <c r="AB1393" s="171" t="str">
        <f t="shared" si="64"/>
        <v/>
      </c>
    </row>
    <row r="1394" spans="1:28" s="171" customFormat="1" ht="20">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IF(B1394="","",IF(ISERROR(MATCH($J1394,SorP!$B$1:$B$5661,0)),"",INDIRECT("'SorP'!$A$"&amp;MATCH($J1394,SorP!$B$1:$B$5661,0))))</f>
        <v/>
      </c>
      <c r="U1394" s="169"/>
      <c r="V1394" s="170" t="e">
        <f>IF(C1394="",NA(),MATCH($B1394&amp;$C1394,'Smelter Look-up'!$J:$J,0))</f>
        <v>#N/A</v>
      </c>
      <c r="X1394" s="171">
        <f t="shared" ca="1" si="63"/>
        <v>0</v>
      </c>
      <c r="AB1394" s="171" t="str">
        <f t="shared" si="64"/>
        <v/>
      </c>
    </row>
    <row r="1395" spans="1:28" s="171" customFormat="1" ht="20">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IF(B1395="","",IF(ISERROR(MATCH($J1395,SorP!$B$1:$B$5661,0)),"",INDIRECT("'SorP'!$A$"&amp;MATCH($J1395,SorP!$B$1:$B$5661,0))))</f>
        <v/>
      </c>
      <c r="U1395" s="169"/>
      <c r="V1395" s="170" t="e">
        <f>IF(C1395="",NA(),MATCH($B1395&amp;$C1395,'Smelter Look-up'!$J:$J,0))</f>
        <v>#N/A</v>
      </c>
      <c r="X1395" s="171">
        <f t="shared" ca="1" si="63"/>
        <v>0</v>
      </c>
      <c r="AB1395" s="171" t="str">
        <f t="shared" si="64"/>
        <v/>
      </c>
    </row>
    <row r="1396" spans="1:28" s="171" customFormat="1" ht="20">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IF(B1396="","",IF(ISERROR(MATCH($J1396,SorP!$B$1:$B$5661,0)),"",INDIRECT("'SorP'!$A$"&amp;MATCH($J1396,SorP!$B$1:$B$5661,0))))</f>
        <v/>
      </c>
      <c r="U1396" s="169"/>
      <c r="V1396" s="170" t="e">
        <f>IF(C1396="",NA(),MATCH($B1396&amp;$C1396,'Smelter Look-up'!$J:$J,0))</f>
        <v>#N/A</v>
      </c>
      <c r="X1396" s="171">
        <f t="shared" ca="1" si="63"/>
        <v>0</v>
      </c>
      <c r="AB1396" s="171" t="str">
        <f t="shared" si="64"/>
        <v/>
      </c>
    </row>
    <row r="1397" spans="1:28" s="171" customFormat="1" ht="20">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IF(B1397="","",IF(ISERROR(MATCH($J1397,SorP!$B$1:$B$5661,0)),"",INDIRECT("'SorP'!$A$"&amp;MATCH($J1397,SorP!$B$1:$B$5661,0))))</f>
        <v/>
      </c>
      <c r="U1397" s="169"/>
      <c r="V1397" s="170" t="e">
        <f>IF(C1397="",NA(),MATCH($B1397&amp;$C1397,'Smelter Look-up'!$J:$J,0))</f>
        <v>#N/A</v>
      </c>
      <c r="X1397" s="171">
        <f t="shared" ca="1" si="63"/>
        <v>0</v>
      </c>
      <c r="AB1397" s="171" t="str">
        <f t="shared" si="64"/>
        <v/>
      </c>
    </row>
    <row r="1398" spans="1:28" s="171" customFormat="1" ht="20">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IF(B1398="","",IF(ISERROR(MATCH($J1398,SorP!$B$1:$B$5661,0)),"",INDIRECT("'SorP'!$A$"&amp;MATCH($J1398,SorP!$B$1:$B$5661,0))))</f>
        <v/>
      </c>
      <c r="U1398" s="169"/>
      <c r="V1398" s="170" t="e">
        <f>IF(C1398="",NA(),MATCH($B1398&amp;$C1398,'Smelter Look-up'!$J:$J,0))</f>
        <v>#N/A</v>
      </c>
      <c r="X1398" s="171">
        <f t="shared" ca="1" si="63"/>
        <v>0</v>
      </c>
      <c r="AB1398" s="171" t="str">
        <f t="shared" si="64"/>
        <v/>
      </c>
    </row>
    <row r="1399" spans="1:28" s="171" customFormat="1" ht="20">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IF(B1399="","",IF(ISERROR(MATCH($J1399,SorP!$B$1:$B$5661,0)),"",INDIRECT("'SorP'!$A$"&amp;MATCH($J1399,SorP!$B$1:$B$5661,0))))</f>
        <v/>
      </c>
      <c r="U1399" s="169"/>
      <c r="V1399" s="170" t="e">
        <f>IF(C1399="",NA(),MATCH($B1399&amp;$C1399,'Smelter Look-up'!$J:$J,0))</f>
        <v>#N/A</v>
      </c>
      <c r="X1399" s="171">
        <f t="shared" ca="1" si="63"/>
        <v>0</v>
      </c>
      <c r="AB1399" s="171" t="str">
        <f t="shared" si="64"/>
        <v/>
      </c>
    </row>
    <row r="1400" spans="1:28" s="171" customFormat="1" ht="20">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IF(B1400="","",IF(ISERROR(MATCH($J1400,SorP!$B$1:$B$5661,0)),"",INDIRECT("'SorP'!$A$"&amp;MATCH($J1400,SorP!$B$1:$B$5661,0))))</f>
        <v/>
      </c>
      <c r="U1400" s="169"/>
      <c r="V1400" s="170" t="e">
        <f>IF(C1400="",NA(),MATCH($B1400&amp;$C1400,'Smelter Look-up'!$J:$J,0))</f>
        <v>#N/A</v>
      </c>
      <c r="X1400" s="171">
        <f t="shared" ca="1" si="63"/>
        <v>0</v>
      </c>
      <c r="AB1400" s="171" t="str">
        <f t="shared" si="64"/>
        <v/>
      </c>
    </row>
    <row r="1401" spans="1:28" s="171" customFormat="1" ht="20">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IF(B1401="","",IF(ISERROR(MATCH($J1401,SorP!$B$1:$B$5661,0)),"",INDIRECT("'SorP'!$A$"&amp;MATCH($J1401,SorP!$B$1:$B$5661,0))))</f>
        <v/>
      </c>
      <c r="U1401" s="169"/>
      <c r="V1401" s="170" t="e">
        <f>IF(C1401="",NA(),MATCH($B1401&amp;$C1401,'Smelter Look-up'!$J:$J,0))</f>
        <v>#N/A</v>
      </c>
      <c r="X1401" s="171">
        <f t="shared" ca="1" si="63"/>
        <v>0</v>
      </c>
      <c r="AB1401" s="171" t="str">
        <f t="shared" si="64"/>
        <v/>
      </c>
    </row>
    <row r="1402" spans="1:28" s="171" customFormat="1" ht="20">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IF(B1402="","",IF(ISERROR(MATCH($J1402,SorP!$B$1:$B$5661,0)),"",INDIRECT("'SorP'!$A$"&amp;MATCH($J1402,SorP!$B$1:$B$5661,0))))</f>
        <v/>
      </c>
      <c r="U1402" s="169"/>
      <c r="V1402" s="170" t="e">
        <f>IF(C1402="",NA(),MATCH($B1402&amp;$C1402,'Smelter Look-up'!$J:$J,0))</f>
        <v>#N/A</v>
      </c>
      <c r="X1402" s="171">
        <f t="shared" ca="1" si="63"/>
        <v>0</v>
      </c>
      <c r="AB1402" s="171" t="str">
        <f t="shared" si="64"/>
        <v/>
      </c>
    </row>
    <row r="1403" spans="1:28" s="171" customFormat="1" ht="20">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IF(B1403="","",IF(ISERROR(MATCH($J1403,SorP!$B$1:$B$5661,0)),"",INDIRECT("'SorP'!$A$"&amp;MATCH($J1403,SorP!$B$1:$B$5661,0))))</f>
        <v/>
      </c>
      <c r="U1403" s="169"/>
      <c r="V1403" s="170" t="e">
        <f>IF(C1403="",NA(),MATCH($B1403&amp;$C1403,'Smelter Look-up'!$J:$J,0))</f>
        <v>#N/A</v>
      </c>
      <c r="X1403" s="171">
        <f t="shared" ca="1" si="63"/>
        <v>0</v>
      </c>
      <c r="AB1403" s="171" t="str">
        <f t="shared" si="64"/>
        <v/>
      </c>
    </row>
    <row r="1404" spans="1:28" s="171" customFormat="1" ht="20">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IF(B1404="","",IF(ISERROR(MATCH($J1404,SorP!$B$1:$B$5661,0)),"",INDIRECT("'SorP'!$A$"&amp;MATCH($J1404,SorP!$B$1:$B$5661,0))))</f>
        <v/>
      </c>
      <c r="U1404" s="169"/>
      <c r="V1404" s="170" t="e">
        <f>IF(C1404="",NA(),MATCH($B1404&amp;$C1404,'Smelter Look-up'!$J:$J,0))</f>
        <v>#N/A</v>
      </c>
      <c r="X1404" s="171">
        <f t="shared" ca="1" si="63"/>
        <v>0</v>
      </c>
      <c r="AB1404" s="171" t="str">
        <f t="shared" si="64"/>
        <v/>
      </c>
    </row>
    <row r="1405" spans="1:28" s="171" customFormat="1" ht="20">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IF(B1405="","",IF(ISERROR(MATCH($J1405,SorP!$B$1:$B$5661,0)),"",INDIRECT("'SorP'!$A$"&amp;MATCH($J1405,SorP!$B$1:$B$5661,0))))</f>
        <v/>
      </c>
      <c r="U1405" s="169"/>
      <c r="V1405" s="170" t="e">
        <f>IF(C1405="",NA(),MATCH($B1405&amp;$C1405,'Smelter Look-up'!$J:$J,0))</f>
        <v>#N/A</v>
      </c>
      <c r="X1405" s="171">
        <f t="shared" ca="1" si="63"/>
        <v>0</v>
      </c>
      <c r="AB1405" s="171" t="str">
        <f t="shared" si="64"/>
        <v/>
      </c>
    </row>
    <row r="1406" spans="1:28" s="171" customFormat="1" ht="20">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IF(B1406="","",IF(ISERROR(MATCH($J1406,SorP!$B$1:$B$5661,0)),"",INDIRECT("'SorP'!$A$"&amp;MATCH($J1406,SorP!$B$1:$B$5661,0))))</f>
        <v/>
      </c>
      <c r="U1406" s="169"/>
      <c r="V1406" s="170" t="e">
        <f>IF(C1406="",NA(),MATCH($B1406&amp;$C1406,'Smelter Look-up'!$J:$J,0))</f>
        <v>#N/A</v>
      </c>
      <c r="X1406" s="171">
        <f t="shared" ca="1" si="63"/>
        <v>0</v>
      </c>
      <c r="AB1406" s="171" t="str">
        <f t="shared" si="64"/>
        <v/>
      </c>
    </row>
    <row r="1407" spans="1:28" s="171" customFormat="1" ht="20">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IF(B1407="","",IF(ISERROR(MATCH($J1407,SorP!$B$1:$B$5661,0)),"",INDIRECT("'SorP'!$A$"&amp;MATCH($J1407,SorP!$B$1:$B$5661,0))))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20">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20">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20">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20">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20">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20">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20">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20">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20">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20">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20">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20">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20">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20">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20">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20">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20">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20">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20">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20">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20">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20">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20">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20">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20">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20">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20">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20">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20">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20">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20">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20">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20">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20">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20">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20">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20">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20">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ca="1" si="66"/>
        <v>0</v>
      </c>
      <c r="AB1446" s="171" t="str">
        <f t="shared" si="67"/>
        <v/>
      </c>
    </row>
    <row r="1447" spans="1:28" s="171" customFormat="1" ht="20">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IF(B1447="","",IF(ISERROR(MATCH($J1447,SorP!$B$1:$B$5661,0)),"",INDIRECT("'SorP'!$A$"&amp;MATCH($J1447,SorP!$B$1:$B$5661,0))))</f>
        <v/>
      </c>
      <c r="U1447" s="169"/>
      <c r="V1447" s="170" t="e">
        <f>IF(C1447="",NA(),MATCH($B1447&amp;$C1447,'Smelter Look-up'!$J:$J,0))</f>
        <v>#N/A</v>
      </c>
      <c r="X1447" s="171">
        <f t="shared" ca="1" si="66"/>
        <v>0</v>
      </c>
      <c r="AB1447" s="171" t="str">
        <f t="shared" si="67"/>
        <v/>
      </c>
    </row>
    <row r="1448" spans="1:28" s="171" customFormat="1" ht="20">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IF(B1448="","",IF(ISERROR(MATCH($J1448,SorP!$B$1:$B$5661,0)),"",INDIRECT("'SorP'!$A$"&amp;MATCH($J1448,SorP!$B$1:$B$5661,0))))</f>
        <v/>
      </c>
      <c r="U1448" s="169"/>
      <c r="V1448" s="170" t="e">
        <f>IF(C1448="",NA(),MATCH($B1448&amp;$C1448,'Smelter Look-up'!$J:$J,0))</f>
        <v>#N/A</v>
      </c>
      <c r="X1448" s="171">
        <f t="shared" ca="1" si="66"/>
        <v>0</v>
      </c>
      <c r="AB1448" s="171" t="str">
        <f t="shared" si="67"/>
        <v/>
      </c>
    </row>
    <row r="1449" spans="1:28" s="171" customFormat="1" ht="20">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IF(B1449="","",IF(ISERROR(MATCH($J1449,SorP!$B$1:$B$5661,0)),"",INDIRECT("'SorP'!$A$"&amp;MATCH($J1449,SorP!$B$1:$B$5661,0))))</f>
        <v/>
      </c>
      <c r="U1449" s="169"/>
      <c r="V1449" s="170" t="e">
        <f>IF(C1449="",NA(),MATCH($B1449&amp;$C1449,'Smelter Look-up'!$J:$J,0))</f>
        <v>#N/A</v>
      </c>
      <c r="X1449" s="171">
        <f t="shared" ca="1" si="66"/>
        <v>0</v>
      </c>
      <c r="AB1449" s="171" t="str">
        <f t="shared" si="67"/>
        <v/>
      </c>
    </row>
    <row r="1450" spans="1:28" s="171" customFormat="1" ht="20">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IF(B1450="","",IF(ISERROR(MATCH($J1450,SorP!$B$1:$B$5661,0)),"",INDIRECT("'SorP'!$A$"&amp;MATCH($J1450,SorP!$B$1:$B$5661,0))))</f>
        <v/>
      </c>
      <c r="U1450" s="169"/>
      <c r="V1450" s="170" t="e">
        <f>IF(C1450="",NA(),MATCH($B1450&amp;$C1450,'Smelter Look-up'!$J:$J,0))</f>
        <v>#N/A</v>
      </c>
      <c r="X1450" s="171">
        <f t="shared" ca="1" si="66"/>
        <v>0</v>
      </c>
      <c r="AB1450" s="171" t="str">
        <f t="shared" si="67"/>
        <v/>
      </c>
    </row>
    <row r="1451" spans="1:28" s="171" customFormat="1" ht="20">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IF(B1451="","",IF(ISERROR(MATCH($J1451,SorP!$B$1:$B$5661,0)),"",INDIRECT("'SorP'!$A$"&amp;MATCH($J1451,SorP!$B$1:$B$5661,0))))</f>
        <v/>
      </c>
      <c r="U1451" s="169"/>
      <c r="V1451" s="170" t="e">
        <f>IF(C1451="",NA(),MATCH($B1451&amp;$C1451,'Smelter Look-up'!$J:$J,0))</f>
        <v>#N/A</v>
      </c>
      <c r="X1451" s="171">
        <f t="shared" ca="1" si="66"/>
        <v>0</v>
      </c>
      <c r="AB1451" s="171" t="str">
        <f t="shared" si="67"/>
        <v/>
      </c>
    </row>
    <row r="1452" spans="1:28" s="171" customFormat="1" ht="20">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IF(B1452="","",IF(ISERROR(MATCH($J1452,SorP!$B$1:$B$5661,0)),"",INDIRECT("'SorP'!$A$"&amp;MATCH($J1452,SorP!$B$1:$B$5661,0))))</f>
        <v/>
      </c>
      <c r="U1452" s="169"/>
      <c r="V1452" s="170" t="e">
        <f>IF(C1452="",NA(),MATCH($B1452&amp;$C1452,'Smelter Look-up'!$J:$J,0))</f>
        <v>#N/A</v>
      </c>
      <c r="X1452" s="171">
        <f t="shared" ca="1" si="66"/>
        <v>0</v>
      </c>
      <c r="AB1452" s="171" t="str">
        <f t="shared" si="67"/>
        <v/>
      </c>
    </row>
    <row r="1453" spans="1:28" s="171" customFormat="1" ht="20">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IF(B1453="","",IF(ISERROR(MATCH($J1453,SorP!$B$1:$B$5661,0)),"",INDIRECT("'SorP'!$A$"&amp;MATCH($J1453,SorP!$B$1:$B$5661,0))))</f>
        <v/>
      </c>
      <c r="U1453" s="169"/>
      <c r="V1453" s="170" t="e">
        <f>IF(C1453="",NA(),MATCH($B1453&amp;$C1453,'Smelter Look-up'!$J:$J,0))</f>
        <v>#N/A</v>
      </c>
      <c r="X1453" s="171">
        <f t="shared" ca="1" si="66"/>
        <v>0</v>
      </c>
      <c r="AB1453" s="171" t="str">
        <f t="shared" si="67"/>
        <v/>
      </c>
    </row>
    <row r="1454" spans="1:28" s="171" customFormat="1" ht="20">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IF(B1454="","",IF(ISERROR(MATCH($J1454,SorP!$B$1:$B$5661,0)),"",INDIRECT("'SorP'!$A$"&amp;MATCH($J1454,SorP!$B$1:$B$5661,0))))</f>
        <v/>
      </c>
      <c r="U1454" s="169"/>
      <c r="V1454" s="170" t="e">
        <f>IF(C1454="",NA(),MATCH($B1454&amp;$C1454,'Smelter Look-up'!$J:$J,0))</f>
        <v>#N/A</v>
      </c>
      <c r="X1454" s="171">
        <f t="shared" ca="1" si="66"/>
        <v>0</v>
      </c>
      <c r="AB1454" s="171" t="str">
        <f t="shared" si="67"/>
        <v/>
      </c>
    </row>
    <row r="1455" spans="1:28" s="171" customFormat="1" ht="20">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IF(B1455="","",IF(ISERROR(MATCH($J1455,SorP!$B$1:$B$5661,0)),"",INDIRECT("'SorP'!$A$"&amp;MATCH($J1455,SorP!$B$1:$B$5661,0))))</f>
        <v/>
      </c>
      <c r="U1455" s="169"/>
      <c r="V1455" s="170" t="e">
        <f>IF(C1455="",NA(),MATCH($B1455&amp;$C1455,'Smelter Look-up'!$J:$J,0))</f>
        <v>#N/A</v>
      </c>
      <c r="X1455" s="171">
        <f t="shared" ca="1" si="66"/>
        <v>0</v>
      </c>
      <c r="AB1455" s="171" t="str">
        <f t="shared" si="67"/>
        <v/>
      </c>
    </row>
    <row r="1456" spans="1:28" s="171" customFormat="1" ht="20">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IF(B1456="","",IF(ISERROR(MATCH($J1456,SorP!$B$1:$B$5661,0)),"",INDIRECT("'SorP'!$A$"&amp;MATCH($J1456,SorP!$B$1:$B$5661,0))))</f>
        <v/>
      </c>
      <c r="U1456" s="169"/>
      <c r="V1456" s="170" t="e">
        <f>IF(C1456="",NA(),MATCH($B1456&amp;$C1456,'Smelter Look-up'!$J:$J,0))</f>
        <v>#N/A</v>
      </c>
      <c r="X1456" s="171">
        <f t="shared" ca="1" si="66"/>
        <v>0</v>
      </c>
      <c r="AB1456" s="171" t="str">
        <f t="shared" si="67"/>
        <v/>
      </c>
    </row>
    <row r="1457" spans="1:28" s="171" customFormat="1" ht="20">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IF(B1457="","",IF(ISERROR(MATCH($J1457,SorP!$B$1:$B$5661,0)),"",INDIRECT("'SorP'!$A$"&amp;MATCH($J1457,SorP!$B$1:$B$5661,0))))</f>
        <v/>
      </c>
      <c r="U1457" s="169"/>
      <c r="V1457" s="170" t="e">
        <f>IF(C1457="",NA(),MATCH($B1457&amp;$C1457,'Smelter Look-up'!$J:$J,0))</f>
        <v>#N/A</v>
      </c>
      <c r="X1457" s="171">
        <f t="shared" ca="1" si="66"/>
        <v>0</v>
      </c>
      <c r="AB1457" s="171" t="str">
        <f t="shared" si="67"/>
        <v/>
      </c>
    </row>
    <row r="1458" spans="1:28" s="171" customFormat="1" ht="20">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IF(B1458="","",IF(ISERROR(MATCH($J1458,SorP!$B$1:$B$5661,0)),"",INDIRECT("'SorP'!$A$"&amp;MATCH($J1458,SorP!$B$1:$B$5661,0))))</f>
        <v/>
      </c>
      <c r="U1458" s="169"/>
      <c r="V1458" s="170" t="e">
        <f>IF(C1458="",NA(),MATCH($B1458&amp;$C1458,'Smelter Look-up'!$J:$J,0))</f>
        <v>#N/A</v>
      </c>
      <c r="X1458" s="171">
        <f t="shared" ca="1" si="66"/>
        <v>0</v>
      </c>
      <c r="AB1458" s="171" t="str">
        <f t="shared" si="67"/>
        <v/>
      </c>
    </row>
    <row r="1459" spans="1:28" s="171" customFormat="1" ht="20">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IF(B1459="","",IF(ISERROR(MATCH($J1459,SorP!$B$1:$B$5661,0)),"",INDIRECT("'SorP'!$A$"&amp;MATCH($J1459,SorP!$B$1:$B$5661,0))))</f>
        <v/>
      </c>
      <c r="U1459" s="169"/>
      <c r="V1459" s="170" t="e">
        <f>IF(C1459="",NA(),MATCH($B1459&amp;$C1459,'Smelter Look-up'!$J:$J,0))</f>
        <v>#N/A</v>
      </c>
      <c r="X1459" s="171">
        <f t="shared" ca="1" si="66"/>
        <v>0</v>
      </c>
      <c r="AB1459" s="171" t="str">
        <f t="shared" si="67"/>
        <v/>
      </c>
    </row>
    <row r="1460" spans="1:28" s="171" customFormat="1" ht="20">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IF(B1460="","",IF(ISERROR(MATCH($J1460,SorP!$B$1:$B$5661,0)),"",INDIRECT("'SorP'!$A$"&amp;MATCH($J1460,SorP!$B$1:$B$5661,0))))</f>
        <v/>
      </c>
      <c r="U1460" s="169"/>
      <c r="V1460" s="170" t="e">
        <f>IF(C1460="",NA(),MATCH($B1460&amp;$C1460,'Smelter Look-up'!$J:$J,0))</f>
        <v>#N/A</v>
      </c>
      <c r="X1460" s="171">
        <f t="shared" ca="1" si="66"/>
        <v>0</v>
      </c>
      <c r="AB1460" s="171" t="str">
        <f t="shared" si="67"/>
        <v/>
      </c>
    </row>
    <row r="1461" spans="1:28" s="171" customFormat="1" ht="20">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IF(B1461="","",IF(ISERROR(MATCH($J1461,SorP!$B$1:$B$5661,0)),"",INDIRECT("'SorP'!$A$"&amp;MATCH($J1461,SorP!$B$1:$B$5661,0))))</f>
        <v/>
      </c>
      <c r="U1461" s="169"/>
      <c r="V1461" s="170" t="e">
        <f>IF(C1461="",NA(),MATCH($B1461&amp;$C1461,'Smelter Look-up'!$J:$J,0))</f>
        <v>#N/A</v>
      </c>
      <c r="X1461" s="171">
        <f t="shared" ca="1" si="66"/>
        <v>0</v>
      </c>
      <c r="AB1461" s="171" t="str">
        <f t="shared" si="67"/>
        <v/>
      </c>
    </row>
    <row r="1462" spans="1:28" s="171" customFormat="1" ht="20">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IF(B1462="","",IF(ISERROR(MATCH($J1462,SorP!$B$1:$B$5661,0)),"",INDIRECT("'SorP'!$A$"&amp;MATCH($J1462,SorP!$B$1:$B$5661,0))))</f>
        <v/>
      </c>
      <c r="U1462" s="169"/>
      <c r="V1462" s="170" t="e">
        <f>IF(C1462="",NA(),MATCH($B1462&amp;$C1462,'Smelter Look-up'!$J:$J,0))</f>
        <v>#N/A</v>
      </c>
      <c r="X1462" s="171">
        <f t="shared" ca="1" si="66"/>
        <v>0</v>
      </c>
      <c r="AB1462" s="171" t="str">
        <f t="shared" si="67"/>
        <v/>
      </c>
    </row>
    <row r="1463" spans="1:28" s="171" customFormat="1" ht="20">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IF(B1463="","",IF(ISERROR(MATCH($J1463,SorP!$B$1:$B$5661,0)),"",INDIRECT("'SorP'!$A$"&amp;MATCH($J1463,SorP!$B$1:$B$5661,0))))</f>
        <v/>
      </c>
      <c r="U1463" s="169"/>
      <c r="V1463" s="170" t="e">
        <f>IF(C1463="",NA(),MATCH($B1463&amp;$C1463,'Smelter Look-up'!$J:$J,0))</f>
        <v>#N/A</v>
      </c>
      <c r="X1463" s="171">
        <f t="shared" ca="1" si="66"/>
        <v>0</v>
      </c>
      <c r="AB1463" s="171" t="str">
        <f t="shared" si="67"/>
        <v/>
      </c>
    </row>
    <row r="1464" spans="1:28" s="171" customFormat="1" ht="20">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IF(B1464="","",IF(ISERROR(MATCH($J1464,SorP!$B$1:$B$5661,0)),"",INDIRECT("'SorP'!$A$"&amp;MATCH($J1464,SorP!$B$1:$B$5661,0))))</f>
        <v/>
      </c>
      <c r="U1464" s="169"/>
      <c r="V1464" s="170" t="e">
        <f>IF(C1464="",NA(),MATCH($B1464&amp;$C1464,'Smelter Look-up'!$J:$J,0))</f>
        <v>#N/A</v>
      </c>
      <c r="X1464" s="171">
        <f t="shared" ca="1" si="66"/>
        <v>0</v>
      </c>
      <c r="AB1464" s="171" t="str">
        <f t="shared" si="67"/>
        <v/>
      </c>
    </row>
    <row r="1465" spans="1:28" s="171" customFormat="1" ht="20">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IF(B1465="","",IF(ISERROR(MATCH($J1465,SorP!$B$1:$B$5661,0)),"",INDIRECT("'SorP'!$A$"&amp;MATCH($J1465,SorP!$B$1:$B$5661,0))))</f>
        <v/>
      </c>
      <c r="U1465" s="169"/>
      <c r="V1465" s="170" t="e">
        <f>IF(C1465="",NA(),MATCH($B1465&amp;$C1465,'Smelter Look-up'!$J:$J,0))</f>
        <v>#N/A</v>
      </c>
      <c r="X1465" s="171">
        <f t="shared" ca="1" si="66"/>
        <v>0</v>
      </c>
      <c r="AB1465" s="171" t="str">
        <f t="shared" si="67"/>
        <v/>
      </c>
    </row>
    <row r="1466" spans="1:28" s="171" customFormat="1" ht="20">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IF(B1466="","",IF(ISERROR(MATCH($J1466,SorP!$B$1:$B$5661,0)),"",INDIRECT("'SorP'!$A$"&amp;MATCH($J1466,SorP!$B$1:$B$5661,0))))</f>
        <v/>
      </c>
      <c r="U1466" s="169"/>
      <c r="V1466" s="170" t="e">
        <f>IF(C1466="",NA(),MATCH($B1466&amp;$C1466,'Smelter Look-up'!$J:$J,0))</f>
        <v>#N/A</v>
      </c>
      <c r="X1466" s="171">
        <f t="shared" ca="1" si="66"/>
        <v>0</v>
      </c>
      <c r="AB1466" s="171" t="str">
        <f t="shared" si="67"/>
        <v/>
      </c>
    </row>
    <row r="1467" spans="1:28" s="171" customFormat="1" ht="20">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IF(B1467="","",IF(ISERROR(MATCH($J1467,SorP!$B$1:$B$5661,0)),"",INDIRECT("'SorP'!$A$"&amp;MATCH($J1467,SorP!$B$1:$B$5661,0))))</f>
        <v/>
      </c>
      <c r="U1467" s="169"/>
      <c r="V1467" s="170" t="e">
        <f>IF(C1467="",NA(),MATCH($B1467&amp;$C1467,'Smelter Look-up'!$J:$J,0))</f>
        <v>#N/A</v>
      </c>
      <c r="X1467" s="171">
        <f t="shared" ca="1" si="66"/>
        <v>0</v>
      </c>
      <c r="AB1467" s="171" t="str">
        <f t="shared" si="67"/>
        <v/>
      </c>
    </row>
    <row r="1468" spans="1:28" s="171" customFormat="1" ht="20">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IF(B1468="","",IF(ISERROR(MATCH($J1468,SorP!$B$1:$B$5661,0)),"",INDIRECT("'SorP'!$A$"&amp;MATCH($J1468,SorP!$B$1:$B$5661,0))))</f>
        <v/>
      </c>
      <c r="U1468" s="169"/>
      <c r="V1468" s="170" t="e">
        <f>IF(C1468="",NA(),MATCH($B1468&amp;$C1468,'Smelter Look-up'!$J:$J,0))</f>
        <v>#N/A</v>
      </c>
      <c r="X1468" s="171">
        <f t="shared" ca="1" si="66"/>
        <v>0</v>
      </c>
      <c r="AB1468" s="171" t="str">
        <f t="shared" si="67"/>
        <v/>
      </c>
    </row>
    <row r="1469" spans="1:28" s="171" customFormat="1" ht="20">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IF(B1469="","",IF(ISERROR(MATCH($J1469,SorP!$B$1:$B$5661,0)),"",INDIRECT("'SorP'!$A$"&amp;MATCH($J1469,SorP!$B$1:$B$5661,0))))</f>
        <v/>
      </c>
      <c r="U1469" s="169"/>
      <c r="V1469" s="170" t="e">
        <f>IF(C1469="",NA(),MATCH($B1469&amp;$C1469,'Smelter Look-up'!$J:$J,0))</f>
        <v>#N/A</v>
      </c>
      <c r="X1469" s="171">
        <f t="shared" ca="1" si="66"/>
        <v>0</v>
      </c>
      <c r="AB1469" s="171" t="str">
        <f t="shared" si="67"/>
        <v/>
      </c>
    </row>
    <row r="1470" spans="1:28" s="171" customFormat="1" ht="20">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IF(B1470="","",IF(ISERROR(MATCH($J1470,SorP!$B$1:$B$5661,0)),"",INDIRECT("'SorP'!$A$"&amp;MATCH($J1470,SorP!$B$1:$B$5661,0))))</f>
        <v/>
      </c>
      <c r="U1470" s="169"/>
      <c r="V1470" s="170" t="e">
        <f>IF(C1470="",NA(),MATCH($B1470&amp;$C1470,'Smelter Look-up'!$J:$J,0))</f>
        <v>#N/A</v>
      </c>
      <c r="X1470" s="171">
        <f t="shared" ca="1" si="66"/>
        <v>0</v>
      </c>
      <c r="AB1470" s="171" t="str">
        <f t="shared" si="67"/>
        <v/>
      </c>
    </row>
    <row r="1471" spans="1:28" s="171" customFormat="1" ht="20">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IF(B1471="","",IF(ISERROR(MATCH($J1471,SorP!$B$1:$B$5661,0)),"",INDIRECT("'SorP'!$A$"&amp;MATCH($J1471,SorP!$B$1:$B$5661,0))))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20">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20">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20">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20">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20">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20">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20">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20">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20">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20">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20">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20">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20">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20">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20">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20">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20">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20">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20">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20">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20">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20">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20">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20">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20">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20">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20">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20">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20">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20">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20">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20">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20">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20">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20">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20">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20">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20">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ca="1" si="69"/>
        <v>0</v>
      </c>
      <c r="AB1510" s="171" t="str">
        <f t="shared" si="70"/>
        <v/>
      </c>
    </row>
    <row r="1511" spans="1:28" s="171" customFormat="1" ht="20">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IF(B1511="","",IF(ISERROR(MATCH($J1511,SorP!$B$1:$B$5661,0)),"",INDIRECT("'SorP'!$A$"&amp;MATCH($J1511,SorP!$B$1:$B$5661,0))))</f>
        <v/>
      </c>
      <c r="U1511" s="169"/>
      <c r="V1511" s="170" t="e">
        <f>IF(C1511="",NA(),MATCH($B1511&amp;$C1511,'Smelter Look-up'!$J:$J,0))</f>
        <v>#N/A</v>
      </c>
      <c r="X1511" s="171">
        <f t="shared" ca="1" si="69"/>
        <v>0</v>
      </c>
      <c r="AB1511" s="171" t="str">
        <f t="shared" si="70"/>
        <v/>
      </c>
    </row>
    <row r="1512" spans="1:28" s="171" customFormat="1" ht="20">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IF(B1512="","",IF(ISERROR(MATCH($J1512,SorP!$B$1:$B$5661,0)),"",INDIRECT("'SorP'!$A$"&amp;MATCH($J1512,SorP!$B$1:$B$5661,0))))</f>
        <v/>
      </c>
      <c r="U1512" s="169"/>
      <c r="V1512" s="170" t="e">
        <f>IF(C1512="",NA(),MATCH($B1512&amp;$C1512,'Smelter Look-up'!$J:$J,0))</f>
        <v>#N/A</v>
      </c>
      <c r="X1512" s="171">
        <f t="shared" ca="1" si="69"/>
        <v>0</v>
      </c>
      <c r="AB1512" s="171" t="str">
        <f t="shared" si="70"/>
        <v/>
      </c>
    </row>
    <row r="1513" spans="1:28" s="171" customFormat="1" ht="20">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IF(B1513="","",IF(ISERROR(MATCH($J1513,SorP!$B$1:$B$5661,0)),"",INDIRECT("'SorP'!$A$"&amp;MATCH($J1513,SorP!$B$1:$B$5661,0))))</f>
        <v/>
      </c>
      <c r="U1513" s="169"/>
      <c r="V1513" s="170" t="e">
        <f>IF(C1513="",NA(),MATCH($B1513&amp;$C1513,'Smelter Look-up'!$J:$J,0))</f>
        <v>#N/A</v>
      </c>
      <c r="X1513" s="171">
        <f t="shared" ca="1" si="69"/>
        <v>0</v>
      </c>
      <c r="AB1513" s="171" t="str">
        <f t="shared" si="70"/>
        <v/>
      </c>
    </row>
    <row r="1514" spans="1:28" s="171" customFormat="1" ht="20">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IF(B1514="","",IF(ISERROR(MATCH($J1514,SorP!$B$1:$B$5661,0)),"",INDIRECT("'SorP'!$A$"&amp;MATCH($J1514,SorP!$B$1:$B$5661,0))))</f>
        <v/>
      </c>
      <c r="U1514" s="169"/>
      <c r="V1514" s="170" t="e">
        <f>IF(C1514="",NA(),MATCH($B1514&amp;$C1514,'Smelter Look-up'!$J:$J,0))</f>
        <v>#N/A</v>
      </c>
      <c r="X1514" s="171">
        <f t="shared" ca="1" si="69"/>
        <v>0</v>
      </c>
      <c r="AB1514" s="171" t="str">
        <f t="shared" si="70"/>
        <v/>
      </c>
    </row>
    <row r="1515" spans="1:28" s="171" customFormat="1" ht="20">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IF(B1515="","",IF(ISERROR(MATCH($J1515,SorP!$B$1:$B$5661,0)),"",INDIRECT("'SorP'!$A$"&amp;MATCH($J1515,SorP!$B$1:$B$5661,0))))</f>
        <v/>
      </c>
      <c r="U1515" s="169"/>
      <c r="V1515" s="170" t="e">
        <f>IF(C1515="",NA(),MATCH($B1515&amp;$C1515,'Smelter Look-up'!$J:$J,0))</f>
        <v>#N/A</v>
      </c>
      <c r="X1515" s="171">
        <f t="shared" ca="1" si="69"/>
        <v>0</v>
      </c>
      <c r="AB1515" s="171" t="str">
        <f t="shared" si="70"/>
        <v/>
      </c>
    </row>
    <row r="1516" spans="1:28" s="171" customFormat="1" ht="20">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IF(B1516="","",IF(ISERROR(MATCH($J1516,SorP!$B$1:$B$5661,0)),"",INDIRECT("'SorP'!$A$"&amp;MATCH($J1516,SorP!$B$1:$B$5661,0))))</f>
        <v/>
      </c>
      <c r="U1516" s="169"/>
      <c r="V1516" s="170" t="e">
        <f>IF(C1516="",NA(),MATCH($B1516&amp;$C1516,'Smelter Look-up'!$J:$J,0))</f>
        <v>#N/A</v>
      </c>
      <c r="X1516" s="171">
        <f t="shared" ca="1" si="69"/>
        <v>0</v>
      </c>
      <c r="AB1516" s="171" t="str">
        <f t="shared" si="70"/>
        <v/>
      </c>
    </row>
    <row r="1517" spans="1:28" s="171" customFormat="1" ht="20">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IF(B1517="","",IF(ISERROR(MATCH($J1517,SorP!$B$1:$B$5661,0)),"",INDIRECT("'SorP'!$A$"&amp;MATCH($J1517,SorP!$B$1:$B$5661,0))))</f>
        <v/>
      </c>
      <c r="U1517" s="169"/>
      <c r="V1517" s="170" t="e">
        <f>IF(C1517="",NA(),MATCH($B1517&amp;$C1517,'Smelter Look-up'!$J:$J,0))</f>
        <v>#N/A</v>
      </c>
      <c r="X1517" s="171">
        <f t="shared" ca="1" si="69"/>
        <v>0</v>
      </c>
      <c r="AB1517" s="171" t="str">
        <f t="shared" si="70"/>
        <v/>
      </c>
    </row>
    <row r="1518" spans="1:28" s="171" customFormat="1" ht="20">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IF(B1518="","",IF(ISERROR(MATCH($J1518,SorP!$B$1:$B$5661,0)),"",INDIRECT("'SorP'!$A$"&amp;MATCH($J1518,SorP!$B$1:$B$5661,0))))</f>
        <v/>
      </c>
      <c r="U1518" s="169"/>
      <c r="V1518" s="170" t="e">
        <f>IF(C1518="",NA(),MATCH($B1518&amp;$C1518,'Smelter Look-up'!$J:$J,0))</f>
        <v>#N/A</v>
      </c>
      <c r="X1518" s="171">
        <f t="shared" ca="1" si="69"/>
        <v>0</v>
      </c>
      <c r="AB1518" s="171" t="str">
        <f t="shared" si="70"/>
        <v/>
      </c>
    </row>
    <row r="1519" spans="1:28" s="171" customFormat="1" ht="20">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IF(B1519="","",IF(ISERROR(MATCH($J1519,SorP!$B$1:$B$5661,0)),"",INDIRECT("'SorP'!$A$"&amp;MATCH($J1519,SorP!$B$1:$B$5661,0))))</f>
        <v/>
      </c>
      <c r="U1519" s="169"/>
      <c r="V1519" s="170" t="e">
        <f>IF(C1519="",NA(),MATCH($B1519&amp;$C1519,'Smelter Look-up'!$J:$J,0))</f>
        <v>#N/A</v>
      </c>
      <c r="X1519" s="171">
        <f t="shared" ca="1" si="69"/>
        <v>0</v>
      </c>
      <c r="AB1519" s="171" t="str">
        <f t="shared" si="70"/>
        <v/>
      </c>
    </row>
    <row r="1520" spans="1:28" s="171" customFormat="1" ht="20">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IF(B1520="","",IF(ISERROR(MATCH($J1520,SorP!$B$1:$B$5661,0)),"",INDIRECT("'SorP'!$A$"&amp;MATCH($J1520,SorP!$B$1:$B$5661,0))))</f>
        <v/>
      </c>
      <c r="U1520" s="169"/>
      <c r="V1520" s="170" t="e">
        <f>IF(C1520="",NA(),MATCH($B1520&amp;$C1520,'Smelter Look-up'!$J:$J,0))</f>
        <v>#N/A</v>
      </c>
      <c r="X1520" s="171">
        <f t="shared" ca="1" si="69"/>
        <v>0</v>
      </c>
      <c r="AB1520" s="171" t="str">
        <f t="shared" si="70"/>
        <v/>
      </c>
    </row>
    <row r="1521" spans="1:28" s="171" customFormat="1" ht="20">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IF(B1521="","",IF(ISERROR(MATCH($J1521,SorP!$B$1:$B$5661,0)),"",INDIRECT("'SorP'!$A$"&amp;MATCH($J1521,SorP!$B$1:$B$5661,0))))</f>
        <v/>
      </c>
      <c r="U1521" s="169"/>
      <c r="V1521" s="170" t="e">
        <f>IF(C1521="",NA(),MATCH($B1521&amp;$C1521,'Smelter Look-up'!$J:$J,0))</f>
        <v>#N/A</v>
      </c>
      <c r="X1521" s="171">
        <f t="shared" ca="1" si="69"/>
        <v>0</v>
      </c>
      <c r="AB1521" s="171" t="str">
        <f t="shared" si="70"/>
        <v/>
      </c>
    </row>
    <row r="1522" spans="1:28" s="171" customFormat="1" ht="20">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IF(B1522="","",IF(ISERROR(MATCH($J1522,SorP!$B$1:$B$5661,0)),"",INDIRECT("'SorP'!$A$"&amp;MATCH($J1522,SorP!$B$1:$B$5661,0))))</f>
        <v/>
      </c>
      <c r="U1522" s="169"/>
      <c r="V1522" s="170" t="e">
        <f>IF(C1522="",NA(),MATCH($B1522&amp;$C1522,'Smelter Look-up'!$J:$J,0))</f>
        <v>#N/A</v>
      </c>
      <c r="X1522" s="171">
        <f t="shared" ca="1" si="69"/>
        <v>0</v>
      </c>
      <c r="AB1522" s="171" t="str">
        <f t="shared" si="70"/>
        <v/>
      </c>
    </row>
    <row r="1523" spans="1:28" s="171" customFormat="1" ht="20">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IF(B1523="","",IF(ISERROR(MATCH($J1523,SorP!$B$1:$B$5661,0)),"",INDIRECT("'SorP'!$A$"&amp;MATCH($J1523,SorP!$B$1:$B$5661,0))))</f>
        <v/>
      </c>
      <c r="U1523" s="169"/>
      <c r="V1523" s="170" t="e">
        <f>IF(C1523="",NA(),MATCH($B1523&amp;$C1523,'Smelter Look-up'!$J:$J,0))</f>
        <v>#N/A</v>
      </c>
      <c r="X1523" s="171">
        <f t="shared" ca="1" si="69"/>
        <v>0</v>
      </c>
      <c r="AB1523" s="171" t="str">
        <f t="shared" si="70"/>
        <v/>
      </c>
    </row>
    <row r="1524" spans="1:28" s="171" customFormat="1" ht="20">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IF(B1524="","",IF(ISERROR(MATCH($J1524,SorP!$B$1:$B$5661,0)),"",INDIRECT("'SorP'!$A$"&amp;MATCH($J1524,SorP!$B$1:$B$5661,0))))</f>
        <v/>
      </c>
      <c r="U1524" s="169"/>
      <c r="V1524" s="170" t="e">
        <f>IF(C1524="",NA(),MATCH($B1524&amp;$C1524,'Smelter Look-up'!$J:$J,0))</f>
        <v>#N/A</v>
      </c>
      <c r="X1524" s="171">
        <f t="shared" ca="1" si="69"/>
        <v>0</v>
      </c>
      <c r="AB1524" s="171" t="str">
        <f t="shared" si="70"/>
        <v/>
      </c>
    </row>
    <row r="1525" spans="1:28" s="171" customFormat="1" ht="20">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IF(B1525="","",IF(ISERROR(MATCH($J1525,SorP!$B$1:$B$5661,0)),"",INDIRECT("'SorP'!$A$"&amp;MATCH($J1525,SorP!$B$1:$B$5661,0))))</f>
        <v/>
      </c>
      <c r="U1525" s="169"/>
      <c r="V1525" s="170" t="e">
        <f>IF(C1525="",NA(),MATCH($B1525&amp;$C1525,'Smelter Look-up'!$J:$J,0))</f>
        <v>#N/A</v>
      </c>
      <c r="X1525" s="171">
        <f t="shared" ca="1" si="69"/>
        <v>0</v>
      </c>
      <c r="AB1525" s="171" t="str">
        <f t="shared" si="70"/>
        <v/>
      </c>
    </row>
    <row r="1526" spans="1:28" s="171" customFormat="1" ht="20">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IF(B1526="","",IF(ISERROR(MATCH($J1526,SorP!$B$1:$B$5661,0)),"",INDIRECT("'SorP'!$A$"&amp;MATCH($J1526,SorP!$B$1:$B$5661,0))))</f>
        <v/>
      </c>
      <c r="U1526" s="169"/>
      <c r="V1526" s="170" t="e">
        <f>IF(C1526="",NA(),MATCH($B1526&amp;$C1526,'Smelter Look-up'!$J:$J,0))</f>
        <v>#N/A</v>
      </c>
      <c r="X1526" s="171">
        <f t="shared" ca="1" si="69"/>
        <v>0</v>
      </c>
      <c r="AB1526" s="171" t="str">
        <f t="shared" si="70"/>
        <v/>
      </c>
    </row>
    <row r="1527" spans="1:28" s="171" customFormat="1" ht="20">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IF(B1527="","",IF(ISERROR(MATCH($J1527,SorP!$B$1:$B$5661,0)),"",INDIRECT("'SorP'!$A$"&amp;MATCH($J1527,SorP!$B$1:$B$5661,0))))</f>
        <v/>
      </c>
      <c r="U1527" s="169"/>
      <c r="V1527" s="170" t="e">
        <f>IF(C1527="",NA(),MATCH($B1527&amp;$C1527,'Smelter Look-up'!$J:$J,0))</f>
        <v>#N/A</v>
      </c>
      <c r="X1527" s="171">
        <f t="shared" ca="1" si="69"/>
        <v>0</v>
      </c>
      <c r="AB1527" s="171" t="str">
        <f t="shared" si="70"/>
        <v/>
      </c>
    </row>
    <row r="1528" spans="1:28" s="171" customFormat="1" ht="20">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IF(B1528="","",IF(ISERROR(MATCH($J1528,SorP!$B$1:$B$5661,0)),"",INDIRECT("'SorP'!$A$"&amp;MATCH($J1528,SorP!$B$1:$B$5661,0))))</f>
        <v/>
      </c>
      <c r="U1528" s="169"/>
      <c r="V1528" s="170" t="e">
        <f>IF(C1528="",NA(),MATCH($B1528&amp;$C1528,'Smelter Look-up'!$J:$J,0))</f>
        <v>#N/A</v>
      </c>
      <c r="X1528" s="171">
        <f t="shared" ca="1" si="69"/>
        <v>0</v>
      </c>
      <c r="AB1528" s="171" t="str">
        <f t="shared" si="70"/>
        <v/>
      </c>
    </row>
    <row r="1529" spans="1:28" s="171" customFormat="1" ht="20">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IF(B1529="","",IF(ISERROR(MATCH($J1529,SorP!$B$1:$B$5661,0)),"",INDIRECT("'SorP'!$A$"&amp;MATCH($J1529,SorP!$B$1:$B$5661,0))))</f>
        <v/>
      </c>
      <c r="U1529" s="169"/>
      <c r="V1529" s="170" t="e">
        <f>IF(C1529="",NA(),MATCH($B1529&amp;$C1529,'Smelter Look-up'!$J:$J,0))</f>
        <v>#N/A</v>
      </c>
      <c r="X1529" s="171">
        <f t="shared" ca="1" si="69"/>
        <v>0</v>
      </c>
      <c r="AB1529" s="171" t="str">
        <f t="shared" si="70"/>
        <v/>
      </c>
    </row>
    <row r="1530" spans="1:28" s="171" customFormat="1" ht="20">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IF(B1530="","",IF(ISERROR(MATCH($J1530,SorP!$B$1:$B$5661,0)),"",INDIRECT("'SorP'!$A$"&amp;MATCH($J1530,SorP!$B$1:$B$5661,0))))</f>
        <v/>
      </c>
      <c r="U1530" s="169"/>
      <c r="V1530" s="170" t="e">
        <f>IF(C1530="",NA(),MATCH($B1530&amp;$C1530,'Smelter Look-up'!$J:$J,0))</f>
        <v>#N/A</v>
      </c>
      <c r="X1530" s="171">
        <f t="shared" ca="1" si="69"/>
        <v>0</v>
      </c>
      <c r="AB1530" s="171" t="str">
        <f t="shared" si="70"/>
        <v/>
      </c>
    </row>
    <row r="1531" spans="1:28" s="171" customFormat="1" ht="20">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IF(B1531="","",IF(ISERROR(MATCH($J1531,SorP!$B$1:$B$5661,0)),"",INDIRECT("'SorP'!$A$"&amp;MATCH($J1531,SorP!$B$1:$B$5661,0))))</f>
        <v/>
      </c>
      <c r="U1531" s="169"/>
      <c r="V1531" s="170" t="e">
        <f>IF(C1531="",NA(),MATCH($B1531&amp;$C1531,'Smelter Look-up'!$J:$J,0))</f>
        <v>#N/A</v>
      </c>
      <c r="X1531" s="171">
        <f t="shared" ca="1" si="69"/>
        <v>0</v>
      </c>
      <c r="AB1531" s="171" t="str">
        <f t="shared" si="70"/>
        <v/>
      </c>
    </row>
    <row r="1532" spans="1:28" s="171" customFormat="1" ht="20">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IF(B1532="","",IF(ISERROR(MATCH($J1532,SorP!$B$1:$B$5661,0)),"",INDIRECT("'SorP'!$A$"&amp;MATCH($J1532,SorP!$B$1:$B$5661,0))))</f>
        <v/>
      </c>
      <c r="U1532" s="169"/>
      <c r="V1532" s="170" t="e">
        <f>IF(C1532="",NA(),MATCH($B1532&amp;$C1532,'Smelter Look-up'!$J:$J,0))</f>
        <v>#N/A</v>
      </c>
      <c r="X1532" s="171">
        <f t="shared" ca="1" si="69"/>
        <v>0</v>
      </c>
      <c r="AB1532" s="171" t="str">
        <f t="shared" si="70"/>
        <v/>
      </c>
    </row>
    <row r="1533" spans="1:28" s="171" customFormat="1" ht="20">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IF(B1533="","",IF(ISERROR(MATCH($J1533,SorP!$B$1:$B$5661,0)),"",INDIRECT("'SorP'!$A$"&amp;MATCH($J1533,SorP!$B$1:$B$5661,0))))</f>
        <v/>
      </c>
      <c r="U1533" s="169"/>
      <c r="V1533" s="170" t="e">
        <f>IF(C1533="",NA(),MATCH($B1533&amp;$C1533,'Smelter Look-up'!$J:$J,0))</f>
        <v>#N/A</v>
      </c>
      <c r="X1533" s="171">
        <f t="shared" ca="1" si="69"/>
        <v>0</v>
      </c>
      <c r="AB1533" s="171" t="str">
        <f t="shared" si="70"/>
        <v/>
      </c>
    </row>
    <row r="1534" spans="1:28" s="171" customFormat="1" ht="20">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IF(B1534="","",IF(ISERROR(MATCH($J1534,SorP!$B$1:$B$5661,0)),"",INDIRECT("'SorP'!$A$"&amp;MATCH($J1534,SorP!$B$1:$B$5661,0))))</f>
        <v/>
      </c>
      <c r="U1534" s="169"/>
      <c r="V1534" s="170" t="e">
        <f>IF(C1534="",NA(),MATCH($B1534&amp;$C1534,'Smelter Look-up'!$J:$J,0))</f>
        <v>#N/A</v>
      </c>
      <c r="X1534" s="171">
        <f t="shared" ca="1" si="69"/>
        <v>0</v>
      </c>
      <c r="AB1534" s="171" t="str">
        <f t="shared" si="70"/>
        <v/>
      </c>
    </row>
    <row r="1535" spans="1:28" s="171" customFormat="1" ht="20">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IF(B1535="","",IF(ISERROR(MATCH($J1535,SorP!$B$1:$B$5661,0)),"",INDIRECT("'SorP'!$A$"&amp;MATCH($J1535,SorP!$B$1:$B$5661,0))))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20">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20">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20">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20">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20">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20">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20">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20">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20">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20">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20">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20">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20">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20">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20">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20">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20">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20">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20">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20">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20">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20">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20">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20">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20">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20">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20">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20">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20">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20">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20">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20">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20">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20">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20">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20">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20">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20">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ca="1" si="72"/>
        <v>0</v>
      </c>
      <c r="AB1574" s="171" t="str">
        <f t="shared" si="73"/>
        <v/>
      </c>
    </row>
    <row r="1575" spans="1:28" s="171" customFormat="1" ht="20">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IF(B1575="","",IF(ISERROR(MATCH($J1575,SorP!$B$1:$B$5661,0)),"",INDIRECT("'SorP'!$A$"&amp;MATCH($J1575,SorP!$B$1:$B$5661,0))))</f>
        <v/>
      </c>
      <c r="U1575" s="169"/>
      <c r="V1575" s="170" t="e">
        <f>IF(C1575="",NA(),MATCH($B1575&amp;$C1575,'Smelter Look-up'!$J:$J,0))</f>
        <v>#N/A</v>
      </c>
      <c r="X1575" s="171">
        <f t="shared" ca="1" si="72"/>
        <v>0</v>
      </c>
      <c r="AB1575" s="171" t="str">
        <f t="shared" si="73"/>
        <v/>
      </c>
    </row>
    <row r="1576" spans="1:28" s="171" customFormat="1" ht="20">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IF(B1576="","",IF(ISERROR(MATCH($J1576,SorP!$B$1:$B$5661,0)),"",INDIRECT("'SorP'!$A$"&amp;MATCH($J1576,SorP!$B$1:$B$5661,0))))</f>
        <v/>
      </c>
      <c r="U1576" s="169"/>
      <c r="V1576" s="170" t="e">
        <f>IF(C1576="",NA(),MATCH($B1576&amp;$C1576,'Smelter Look-up'!$J:$J,0))</f>
        <v>#N/A</v>
      </c>
      <c r="X1576" s="171">
        <f t="shared" ca="1" si="72"/>
        <v>0</v>
      </c>
      <c r="AB1576" s="171" t="str">
        <f t="shared" si="73"/>
        <v/>
      </c>
    </row>
    <row r="1577" spans="1:28" s="171" customFormat="1" ht="20">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IF(B1577="","",IF(ISERROR(MATCH($J1577,SorP!$B$1:$B$5661,0)),"",INDIRECT("'SorP'!$A$"&amp;MATCH($J1577,SorP!$B$1:$B$5661,0))))</f>
        <v/>
      </c>
      <c r="U1577" s="169"/>
      <c r="V1577" s="170" t="e">
        <f>IF(C1577="",NA(),MATCH($B1577&amp;$C1577,'Smelter Look-up'!$J:$J,0))</f>
        <v>#N/A</v>
      </c>
      <c r="X1577" s="171">
        <f t="shared" ca="1" si="72"/>
        <v>0</v>
      </c>
      <c r="AB1577" s="171" t="str">
        <f t="shared" si="73"/>
        <v/>
      </c>
    </row>
    <row r="1578" spans="1:28" s="171" customFormat="1" ht="20">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IF(B1578="","",IF(ISERROR(MATCH($J1578,SorP!$B$1:$B$5661,0)),"",INDIRECT("'SorP'!$A$"&amp;MATCH($J1578,SorP!$B$1:$B$5661,0))))</f>
        <v/>
      </c>
      <c r="U1578" s="169"/>
      <c r="V1578" s="170" t="e">
        <f>IF(C1578="",NA(),MATCH($B1578&amp;$C1578,'Smelter Look-up'!$J:$J,0))</f>
        <v>#N/A</v>
      </c>
      <c r="X1578" s="171">
        <f t="shared" ca="1" si="72"/>
        <v>0</v>
      </c>
      <c r="AB1578" s="171" t="str">
        <f t="shared" si="73"/>
        <v/>
      </c>
    </row>
    <row r="1579" spans="1:28" s="171" customFormat="1" ht="20">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IF(B1579="","",IF(ISERROR(MATCH($J1579,SorP!$B$1:$B$5661,0)),"",INDIRECT("'SorP'!$A$"&amp;MATCH($J1579,SorP!$B$1:$B$5661,0))))</f>
        <v/>
      </c>
      <c r="U1579" s="169"/>
      <c r="V1579" s="170" t="e">
        <f>IF(C1579="",NA(),MATCH($B1579&amp;$C1579,'Smelter Look-up'!$J:$J,0))</f>
        <v>#N/A</v>
      </c>
      <c r="X1579" s="171">
        <f t="shared" ca="1" si="72"/>
        <v>0</v>
      </c>
      <c r="AB1579" s="171" t="str">
        <f t="shared" si="73"/>
        <v/>
      </c>
    </row>
    <row r="1580" spans="1:28" s="171" customFormat="1" ht="20">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IF(B1580="","",IF(ISERROR(MATCH($J1580,SorP!$B$1:$B$5661,0)),"",INDIRECT("'SorP'!$A$"&amp;MATCH($J1580,SorP!$B$1:$B$5661,0))))</f>
        <v/>
      </c>
      <c r="U1580" s="169"/>
      <c r="V1580" s="170" t="e">
        <f>IF(C1580="",NA(),MATCH($B1580&amp;$C1580,'Smelter Look-up'!$J:$J,0))</f>
        <v>#N/A</v>
      </c>
      <c r="X1580" s="171">
        <f t="shared" ca="1" si="72"/>
        <v>0</v>
      </c>
      <c r="AB1580" s="171" t="str">
        <f t="shared" si="73"/>
        <v/>
      </c>
    </row>
    <row r="1581" spans="1:28" s="171" customFormat="1" ht="20">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IF(B1581="","",IF(ISERROR(MATCH($J1581,SorP!$B$1:$B$5661,0)),"",INDIRECT("'SorP'!$A$"&amp;MATCH($J1581,SorP!$B$1:$B$5661,0))))</f>
        <v/>
      </c>
      <c r="U1581" s="169"/>
      <c r="V1581" s="170" t="e">
        <f>IF(C1581="",NA(),MATCH($B1581&amp;$C1581,'Smelter Look-up'!$J:$J,0))</f>
        <v>#N/A</v>
      </c>
      <c r="X1581" s="171">
        <f t="shared" ca="1" si="72"/>
        <v>0</v>
      </c>
      <c r="AB1581" s="171" t="str">
        <f t="shared" si="73"/>
        <v/>
      </c>
    </row>
    <row r="1582" spans="1:28" s="171" customFormat="1" ht="20">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IF(B1582="","",IF(ISERROR(MATCH($J1582,SorP!$B$1:$B$5661,0)),"",INDIRECT("'SorP'!$A$"&amp;MATCH($J1582,SorP!$B$1:$B$5661,0))))</f>
        <v/>
      </c>
      <c r="U1582" s="169"/>
      <c r="V1582" s="170" t="e">
        <f>IF(C1582="",NA(),MATCH($B1582&amp;$C1582,'Smelter Look-up'!$J:$J,0))</f>
        <v>#N/A</v>
      </c>
      <c r="X1582" s="171">
        <f t="shared" ca="1" si="72"/>
        <v>0</v>
      </c>
      <c r="AB1582" s="171" t="str">
        <f t="shared" si="73"/>
        <v/>
      </c>
    </row>
    <row r="1583" spans="1:28" s="171" customFormat="1" ht="20">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IF(B1583="","",IF(ISERROR(MATCH($J1583,SorP!$B$1:$B$5661,0)),"",INDIRECT("'SorP'!$A$"&amp;MATCH($J1583,SorP!$B$1:$B$5661,0))))</f>
        <v/>
      </c>
      <c r="U1583" s="169"/>
      <c r="V1583" s="170" t="e">
        <f>IF(C1583="",NA(),MATCH($B1583&amp;$C1583,'Smelter Look-up'!$J:$J,0))</f>
        <v>#N/A</v>
      </c>
      <c r="X1583" s="171">
        <f t="shared" ca="1" si="72"/>
        <v>0</v>
      </c>
      <c r="AB1583" s="171" t="str">
        <f t="shared" si="73"/>
        <v/>
      </c>
    </row>
    <row r="1584" spans="1:28" s="171" customFormat="1" ht="20">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IF(B1584="","",IF(ISERROR(MATCH($J1584,SorP!$B$1:$B$5661,0)),"",INDIRECT("'SorP'!$A$"&amp;MATCH($J1584,SorP!$B$1:$B$5661,0))))</f>
        <v/>
      </c>
      <c r="U1584" s="169"/>
      <c r="V1584" s="170" t="e">
        <f>IF(C1584="",NA(),MATCH($B1584&amp;$C1584,'Smelter Look-up'!$J:$J,0))</f>
        <v>#N/A</v>
      </c>
      <c r="X1584" s="171">
        <f t="shared" ca="1" si="72"/>
        <v>0</v>
      </c>
      <c r="AB1584" s="171" t="str">
        <f t="shared" si="73"/>
        <v/>
      </c>
    </row>
    <row r="1585" spans="1:28" s="171" customFormat="1" ht="20">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IF(B1585="","",IF(ISERROR(MATCH($J1585,SorP!$B$1:$B$5661,0)),"",INDIRECT("'SorP'!$A$"&amp;MATCH($J1585,SorP!$B$1:$B$5661,0))))</f>
        <v/>
      </c>
      <c r="U1585" s="169"/>
      <c r="V1585" s="170" t="e">
        <f>IF(C1585="",NA(),MATCH($B1585&amp;$C1585,'Smelter Look-up'!$J:$J,0))</f>
        <v>#N/A</v>
      </c>
      <c r="X1585" s="171">
        <f t="shared" ca="1" si="72"/>
        <v>0</v>
      </c>
      <c r="AB1585" s="171" t="str">
        <f t="shared" si="73"/>
        <v/>
      </c>
    </row>
    <row r="1586" spans="1:28" s="171" customFormat="1" ht="20">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IF(B1586="","",IF(ISERROR(MATCH($J1586,SorP!$B$1:$B$5661,0)),"",INDIRECT("'SorP'!$A$"&amp;MATCH($J1586,SorP!$B$1:$B$5661,0))))</f>
        <v/>
      </c>
      <c r="U1586" s="169"/>
      <c r="V1586" s="170" t="e">
        <f>IF(C1586="",NA(),MATCH($B1586&amp;$C1586,'Smelter Look-up'!$J:$J,0))</f>
        <v>#N/A</v>
      </c>
      <c r="X1586" s="171">
        <f t="shared" ca="1" si="72"/>
        <v>0</v>
      </c>
      <c r="AB1586" s="171" t="str">
        <f t="shared" si="73"/>
        <v/>
      </c>
    </row>
    <row r="1587" spans="1:28" s="171" customFormat="1" ht="20">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IF(B1587="","",IF(ISERROR(MATCH($J1587,SorP!$B$1:$B$5661,0)),"",INDIRECT("'SorP'!$A$"&amp;MATCH($J1587,SorP!$B$1:$B$5661,0))))</f>
        <v/>
      </c>
      <c r="U1587" s="169"/>
      <c r="V1587" s="170" t="e">
        <f>IF(C1587="",NA(),MATCH($B1587&amp;$C1587,'Smelter Look-up'!$J:$J,0))</f>
        <v>#N/A</v>
      </c>
      <c r="X1587" s="171">
        <f t="shared" ca="1" si="72"/>
        <v>0</v>
      </c>
      <c r="AB1587" s="171" t="str">
        <f t="shared" si="73"/>
        <v/>
      </c>
    </row>
    <row r="1588" spans="1:28" s="171" customFormat="1" ht="20">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IF(B1588="","",IF(ISERROR(MATCH($J1588,SorP!$B$1:$B$5661,0)),"",INDIRECT("'SorP'!$A$"&amp;MATCH($J1588,SorP!$B$1:$B$5661,0))))</f>
        <v/>
      </c>
      <c r="U1588" s="169"/>
      <c r="V1588" s="170" t="e">
        <f>IF(C1588="",NA(),MATCH($B1588&amp;$C1588,'Smelter Look-up'!$J:$J,0))</f>
        <v>#N/A</v>
      </c>
      <c r="X1588" s="171">
        <f t="shared" ca="1" si="72"/>
        <v>0</v>
      </c>
      <c r="AB1588" s="171" t="str">
        <f t="shared" si="73"/>
        <v/>
      </c>
    </row>
    <row r="1589" spans="1:28" s="171" customFormat="1" ht="20">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IF(B1589="","",IF(ISERROR(MATCH($J1589,SorP!$B$1:$B$5661,0)),"",INDIRECT("'SorP'!$A$"&amp;MATCH($J1589,SorP!$B$1:$B$5661,0))))</f>
        <v/>
      </c>
      <c r="U1589" s="169"/>
      <c r="V1589" s="170" t="e">
        <f>IF(C1589="",NA(),MATCH($B1589&amp;$C1589,'Smelter Look-up'!$J:$J,0))</f>
        <v>#N/A</v>
      </c>
      <c r="X1589" s="171">
        <f t="shared" ca="1" si="72"/>
        <v>0</v>
      </c>
      <c r="AB1589" s="171" t="str">
        <f t="shared" si="73"/>
        <v/>
      </c>
    </row>
    <row r="1590" spans="1:28" s="171" customFormat="1" ht="20">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IF(B1590="","",IF(ISERROR(MATCH($J1590,SorP!$B$1:$B$5661,0)),"",INDIRECT("'SorP'!$A$"&amp;MATCH($J1590,SorP!$B$1:$B$5661,0))))</f>
        <v/>
      </c>
      <c r="U1590" s="169"/>
      <c r="V1590" s="170" t="e">
        <f>IF(C1590="",NA(),MATCH($B1590&amp;$C1590,'Smelter Look-up'!$J:$J,0))</f>
        <v>#N/A</v>
      </c>
      <c r="X1590" s="171">
        <f t="shared" ca="1" si="72"/>
        <v>0</v>
      </c>
      <c r="AB1590" s="171" t="str">
        <f t="shared" si="73"/>
        <v/>
      </c>
    </row>
    <row r="1591" spans="1:28" s="171" customFormat="1" ht="20">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IF(B1591="","",IF(ISERROR(MATCH($J1591,SorP!$B$1:$B$5661,0)),"",INDIRECT("'SorP'!$A$"&amp;MATCH($J1591,SorP!$B$1:$B$5661,0))))</f>
        <v/>
      </c>
      <c r="U1591" s="169"/>
      <c r="V1591" s="170" t="e">
        <f>IF(C1591="",NA(),MATCH($B1591&amp;$C1591,'Smelter Look-up'!$J:$J,0))</f>
        <v>#N/A</v>
      </c>
      <c r="X1591" s="171">
        <f t="shared" ca="1" si="72"/>
        <v>0</v>
      </c>
      <c r="AB1591" s="171" t="str">
        <f t="shared" si="73"/>
        <v/>
      </c>
    </row>
    <row r="1592" spans="1:28" s="171" customFormat="1" ht="20">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IF(B1592="","",IF(ISERROR(MATCH($J1592,SorP!$B$1:$B$5661,0)),"",INDIRECT("'SorP'!$A$"&amp;MATCH($J1592,SorP!$B$1:$B$5661,0))))</f>
        <v/>
      </c>
      <c r="U1592" s="169"/>
      <c r="V1592" s="170" t="e">
        <f>IF(C1592="",NA(),MATCH($B1592&amp;$C1592,'Smelter Look-up'!$J:$J,0))</f>
        <v>#N/A</v>
      </c>
      <c r="X1592" s="171">
        <f t="shared" ca="1" si="72"/>
        <v>0</v>
      </c>
      <c r="AB1592" s="171" t="str">
        <f t="shared" si="73"/>
        <v/>
      </c>
    </row>
    <row r="1593" spans="1:28" s="171" customFormat="1" ht="20">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IF(B1593="","",IF(ISERROR(MATCH($J1593,SorP!$B$1:$B$5661,0)),"",INDIRECT("'SorP'!$A$"&amp;MATCH($J1593,SorP!$B$1:$B$5661,0))))</f>
        <v/>
      </c>
      <c r="U1593" s="169"/>
      <c r="V1593" s="170" t="e">
        <f>IF(C1593="",NA(),MATCH($B1593&amp;$C1593,'Smelter Look-up'!$J:$J,0))</f>
        <v>#N/A</v>
      </c>
      <c r="X1593" s="171">
        <f t="shared" ca="1" si="72"/>
        <v>0</v>
      </c>
      <c r="AB1593" s="171" t="str">
        <f t="shared" si="73"/>
        <v/>
      </c>
    </row>
    <row r="1594" spans="1:28" s="171" customFormat="1" ht="20">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IF(B1594="","",IF(ISERROR(MATCH($J1594,SorP!$B$1:$B$5661,0)),"",INDIRECT("'SorP'!$A$"&amp;MATCH($J1594,SorP!$B$1:$B$5661,0))))</f>
        <v/>
      </c>
      <c r="U1594" s="169"/>
      <c r="V1594" s="170" t="e">
        <f>IF(C1594="",NA(),MATCH($B1594&amp;$C1594,'Smelter Look-up'!$J:$J,0))</f>
        <v>#N/A</v>
      </c>
      <c r="X1594" s="171">
        <f t="shared" ca="1" si="72"/>
        <v>0</v>
      </c>
      <c r="AB1594" s="171" t="str">
        <f t="shared" si="73"/>
        <v/>
      </c>
    </row>
    <row r="1595" spans="1:28" s="171" customFormat="1" ht="20">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IF(B1595="","",IF(ISERROR(MATCH($J1595,SorP!$B$1:$B$5661,0)),"",INDIRECT("'SorP'!$A$"&amp;MATCH($J1595,SorP!$B$1:$B$5661,0))))</f>
        <v/>
      </c>
      <c r="U1595" s="169"/>
      <c r="V1595" s="170" t="e">
        <f>IF(C1595="",NA(),MATCH($B1595&amp;$C1595,'Smelter Look-up'!$J:$J,0))</f>
        <v>#N/A</v>
      </c>
      <c r="X1595" s="171">
        <f t="shared" ca="1" si="72"/>
        <v>0</v>
      </c>
      <c r="AB1595" s="171" t="str">
        <f t="shared" si="73"/>
        <v/>
      </c>
    </row>
    <row r="1596" spans="1:28" s="171" customFormat="1" ht="20">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IF(B1596="","",IF(ISERROR(MATCH($J1596,SorP!$B$1:$B$5661,0)),"",INDIRECT("'SorP'!$A$"&amp;MATCH($J1596,SorP!$B$1:$B$5661,0))))</f>
        <v/>
      </c>
      <c r="U1596" s="169"/>
      <c r="V1596" s="170" t="e">
        <f>IF(C1596="",NA(),MATCH($B1596&amp;$C1596,'Smelter Look-up'!$J:$J,0))</f>
        <v>#N/A</v>
      </c>
      <c r="X1596" s="171">
        <f t="shared" ca="1" si="72"/>
        <v>0</v>
      </c>
      <c r="AB1596" s="171" t="str">
        <f t="shared" si="73"/>
        <v/>
      </c>
    </row>
    <row r="1597" spans="1:28" s="171" customFormat="1" ht="20">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IF(B1597="","",IF(ISERROR(MATCH($J1597,SorP!$B$1:$B$5661,0)),"",INDIRECT("'SorP'!$A$"&amp;MATCH($J1597,SorP!$B$1:$B$5661,0))))</f>
        <v/>
      </c>
      <c r="U1597" s="169"/>
      <c r="V1597" s="170" t="e">
        <f>IF(C1597="",NA(),MATCH($B1597&amp;$C1597,'Smelter Look-up'!$J:$J,0))</f>
        <v>#N/A</v>
      </c>
      <c r="X1597" s="171">
        <f t="shared" ca="1" si="72"/>
        <v>0</v>
      </c>
      <c r="AB1597" s="171" t="str">
        <f t="shared" si="73"/>
        <v/>
      </c>
    </row>
    <row r="1598" spans="1:28" s="171" customFormat="1" ht="20">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IF(B1598="","",IF(ISERROR(MATCH($J1598,SorP!$B$1:$B$5661,0)),"",INDIRECT("'SorP'!$A$"&amp;MATCH($J1598,SorP!$B$1:$B$5661,0))))</f>
        <v/>
      </c>
      <c r="U1598" s="169"/>
      <c r="V1598" s="170" t="e">
        <f>IF(C1598="",NA(),MATCH($B1598&amp;$C1598,'Smelter Look-up'!$J:$J,0))</f>
        <v>#N/A</v>
      </c>
      <c r="X1598" s="171">
        <f t="shared" ca="1" si="72"/>
        <v>0</v>
      </c>
      <c r="AB1598" s="171" t="str">
        <f t="shared" si="73"/>
        <v/>
      </c>
    </row>
    <row r="1599" spans="1:28" s="171" customFormat="1" ht="20">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IF(B1599="","",IF(ISERROR(MATCH($J1599,SorP!$B$1:$B$5661,0)),"",INDIRECT("'SorP'!$A$"&amp;MATCH($J1599,SorP!$B$1:$B$5661,0))))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20">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20">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20">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20">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20">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20">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20">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20">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20">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20">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20">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20">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20">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20">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20">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20">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20">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20">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20">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20">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20">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20">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20">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20">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20">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20">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20">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20">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20">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20">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20">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20">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20">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20">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20">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20">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20">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20">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ca="1" si="75"/>
        <v>0</v>
      </c>
      <c r="AB1638" s="171" t="str">
        <f t="shared" si="76"/>
        <v/>
      </c>
    </row>
    <row r="1639" spans="1:28" s="171" customFormat="1" ht="20">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IF(B1639="","",IF(ISERROR(MATCH($J1639,SorP!$B$1:$B$5661,0)),"",INDIRECT("'SorP'!$A$"&amp;MATCH($J1639,SorP!$B$1:$B$5661,0))))</f>
        <v/>
      </c>
      <c r="U1639" s="169"/>
      <c r="V1639" s="170" t="e">
        <f>IF(C1639="",NA(),MATCH($B1639&amp;$C1639,'Smelter Look-up'!$J:$J,0))</f>
        <v>#N/A</v>
      </c>
      <c r="X1639" s="171">
        <f t="shared" ca="1" si="75"/>
        <v>0</v>
      </c>
      <c r="AB1639" s="171" t="str">
        <f t="shared" si="76"/>
        <v/>
      </c>
    </row>
    <row r="1640" spans="1:28" s="171" customFormat="1" ht="20">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IF(B1640="","",IF(ISERROR(MATCH($J1640,SorP!$B$1:$B$5661,0)),"",INDIRECT("'SorP'!$A$"&amp;MATCH($J1640,SorP!$B$1:$B$5661,0))))</f>
        <v/>
      </c>
      <c r="U1640" s="169"/>
      <c r="V1640" s="170" t="e">
        <f>IF(C1640="",NA(),MATCH($B1640&amp;$C1640,'Smelter Look-up'!$J:$J,0))</f>
        <v>#N/A</v>
      </c>
      <c r="X1640" s="171">
        <f t="shared" ca="1" si="75"/>
        <v>0</v>
      </c>
      <c r="AB1640" s="171" t="str">
        <f t="shared" si="76"/>
        <v/>
      </c>
    </row>
    <row r="1641" spans="1:28" s="171" customFormat="1" ht="20">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IF(B1641="","",IF(ISERROR(MATCH($J1641,SorP!$B$1:$B$5661,0)),"",INDIRECT("'SorP'!$A$"&amp;MATCH($J1641,SorP!$B$1:$B$5661,0))))</f>
        <v/>
      </c>
      <c r="U1641" s="169"/>
      <c r="V1641" s="170" t="e">
        <f>IF(C1641="",NA(),MATCH($B1641&amp;$C1641,'Smelter Look-up'!$J:$J,0))</f>
        <v>#N/A</v>
      </c>
      <c r="X1641" s="171">
        <f t="shared" ca="1" si="75"/>
        <v>0</v>
      </c>
      <c r="AB1641" s="171" t="str">
        <f t="shared" si="76"/>
        <v/>
      </c>
    </row>
    <row r="1642" spans="1:28" s="171" customFormat="1" ht="20">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IF(B1642="","",IF(ISERROR(MATCH($J1642,SorP!$B$1:$B$5661,0)),"",INDIRECT("'SorP'!$A$"&amp;MATCH($J1642,SorP!$B$1:$B$5661,0))))</f>
        <v/>
      </c>
      <c r="U1642" s="169"/>
      <c r="V1642" s="170" t="e">
        <f>IF(C1642="",NA(),MATCH($B1642&amp;$C1642,'Smelter Look-up'!$J:$J,0))</f>
        <v>#N/A</v>
      </c>
      <c r="X1642" s="171">
        <f t="shared" ca="1" si="75"/>
        <v>0</v>
      </c>
      <c r="AB1642" s="171" t="str">
        <f t="shared" si="76"/>
        <v/>
      </c>
    </row>
    <row r="1643" spans="1:28" s="171" customFormat="1" ht="20">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IF(B1643="","",IF(ISERROR(MATCH($J1643,SorP!$B$1:$B$5661,0)),"",INDIRECT("'SorP'!$A$"&amp;MATCH($J1643,SorP!$B$1:$B$5661,0))))</f>
        <v/>
      </c>
      <c r="U1643" s="169"/>
      <c r="V1643" s="170" t="e">
        <f>IF(C1643="",NA(),MATCH($B1643&amp;$C1643,'Smelter Look-up'!$J:$J,0))</f>
        <v>#N/A</v>
      </c>
      <c r="X1643" s="171">
        <f t="shared" ca="1" si="75"/>
        <v>0</v>
      </c>
      <c r="AB1643" s="171" t="str">
        <f t="shared" si="76"/>
        <v/>
      </c>
    </row>
    <row r="1644" spans="1:28" s="171" customFormat="1" ht="20">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IF(B1644="","",IF(ISERROR(MATCH($J1644,SorP!$B$1:$B$5661,0)),"",INDIRECT("'SorP'!$A$"&amp;MATCH($J1644,SorP!$B$1:$B$5661,0))))</f>
        <v/>
      </c>
      <c r="U1644" s="169"/>
      <c r="V1644" s="170" t="e">
        <f>IF(C1644="",NA(),MATCH($B1644&amp;$C1644,'Smelter Look-up'!$J:$J,0))</f>
        <v>#N/A</v>
      </c>
      <c r="X1644" s="171">
        <f t="shared" ca="1" si="75"/>
        <v>0</v>
      </c>
      <c r="AB1644" s="171" t="str">
        <f t="shared" si="76"/>
        <v/>
      </c>
    </row>
    <row r="1645" spans="1:28" s="171" customFormat="1" ht="20">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IF(B1645="","",IF(ISERROR(MATCH($J1645,SorP!$B$1:$B$5661,0)),"",INDIRECT("'SorP'!$A$"&amp;MATCH($J1645,SorP!$B$1:$B$5661,0))))</f>
        <v/>
      </c>
      <c r="U1645" s="169"/>
      <c r="V1645" s="170" t="e">
        <f>IF(C1645="",NA(),MATCH($B1645&amp;$C1645,'Smelter Look-up'!$J:$J,0))</f>
        <v>#N/A</v>
      </c>
      <c r="X1645" s="171">
        <f t="shared" ca="1" si="75"/>
        <v>0</v>
      </c>
      <c r="AB1645" s="171" t="str">
        <f t="shared" si="76"/>
        <v/>
      </c>
    </row>
    <row r="1646" spans="1:28" s="171" customFormat="1" ht="20">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IF(B1646="","",IF(ISERROR(MATCH($J1646,SorP!$B$1:$B$5661,0)),"",INDIRECT("'SorP'!$A$"&amp;MATCH($J1646,SorP!$B$1:$B$5661,0))))</f>
        <v/>
      </c>
      <c r="U1646" s="169"/>
      <c r="V1646" s="170" t="e">
        <f>IF(C1646="",NA(),MATCH($B1646&amp;$C1646,'Smelter Look-up'!$J:$J,0))</f>
        <v>#N/A</v>
      </c>
      <c r="X1646" s="171">
        <f t="shared" ca="1" si="75"/>
        <v>0</v>
      </c>
      <c r="AB1646" s="171" t="str">
        <f t="shared" si="76"/>
        <v/>
      </c>
    </row>
    <row r="1647" spans="1:28" s="171" customFormat="1" ht="20">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IF(B1647="","",IF(ISERROR(MATCH($J1647,SorP!$B$1:$B$5661,0)),"",INDIRECT("'SorP'!$A$"&amp;MATCH($J1647,SorP!$B$1:$B$5661,0))))</f>
        <v/>
      </c>
      <c r="U1647" s="169"/>
      <c r="V1647" s="170" t="e">
        <f>IF(C1647="",NA(),MATCH($B1647&amp;$C1647,'Smelter Look-up'!$J:$J,0))</f>
        <v>#N/A</v>
      </c>
      <c r="X1647" s="171">
        <f t="shared" ca="1" si="75"/>
        <v>0</v>
      </c>
      <c r="AB1647" s="171" t="str">
        <f t="shared" si="76"/>
        <v/>
      </c>
    </row>
    <row r="1648" spans="1:28" s="171" customFormat="1" ht="20">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IF(B1648="","",IF(ISERROR(MATCH($J1648,SorP!$B$1:$B$5661,0)),"",INDIRECT("'SorP'!$A$"&amp;MATCH($J1648,SorP!$B$1:$B$5661,0))))</f>
        <v/>
      </c>
      <c r="U1648" s="169"/>
      <c r="V1648" s="170" t="e">
        <f>IF(C1648="",NA(),MATCH($B1648&amp;$C1648,'Smelter Look-up'!$J:$J,0))</f>
        <v>#N/A</v>
      </c>
      <c r="X1648" s="171">
        <f t="shared" ca="1" si="75"/>
        <v>0</v>
      </c>
      <c r="AB1648" s="171" t="str">
        <f t="shared" si="76"/>
        <v/>
      </c>
    </row>
    <row r="1649" spans="1:28" s="171" customFormat="1" ht="20">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IF(B1649="","",IF(ISERROR(MATCH($J1649,SorP!$B$1:$B$5661,0)),"",INDIRECT("'SorP'!$A$"&amp;MATCH($J1649,SorP!$B$1:$B$5661,0))))</f>
        <v/>
      </c>
      <c r="U1649" s="169"/>
      <c r="V1649" s="170" t="e">
        <f>IF(C1649="",NA(),MATCH($B1649&amp;$C1649,'Smelter Look-up'!$J:$J,0))</f>
        <v>#N/A</v>
      </c>
      <c r="X1649" s="171">
        <f t="shared" ca="1" si="75"/>
        <v>0</v>
      </c>
      <c r="AB1649" s="171" t="str">
        <f t="shared" si="76"/>
        <v/>
      </c>
    </row>
    <row r="1650" spans="1:28" s="171" customFormat="1" ht="20">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IF(B1650="","",IF(ISERROR(MATCH($J1650,SorP!$B$1:$B$5661,0)),"",INDIRECT("'SorP'!$A$"&amp;MATCH($J1650,SorP!$B$1:$B$5661,0))))</f>
        <v/>
      </c>
      <c r="U1650" s="169"/>
      <c r="V1650" s="170" t="e">
        <f>IF(C1650="",NA(),MATCH($B1650&amp;$C1650,'Smelter Look-up'!$J:$J,0))</f>
        <v>#N/A</v>
      </c>
      <c r="X1650" s="171">
        <f t="shared" ca="1" si="75"/>
        <v>0</v>
      </c>
      <c r="AB1650" s="171" t="str">
        <f t="shared" si="76"/>
        <v/>
      </c>
    </row>
    <row r="1651" spans="1:28" s="171" customFormat="1" ht="20">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IF(B1651="","",IF(ISERROR(MATCH($J1651,SorP!$B$1:$B$5661,0)),"",INDIRECT("'SorP'!$A$"&amp;MATCH($J1651,SorP!$B$1:$B$5661,0))))</f>
        <v/>
      </c>
      <c r="U1651" s="169"/>
      <c r="V1651" s="170" t="e">
        <f>IF(C1651="",NA(),MATCH($B1651&amp;$C1651,'Smelter Look-up'!$J:$J,0))</f>
        <v>#N/A</v>
      </c>
      <c r="X1651" s="171">
        <f t="shared" ca="1" si="75"/>
        <v>0</v>
      </c>
      <c r="AB1651" s="171" t="str">
        <f t="shared" si="76"/>
        <v/>
      </c>
    </row>
    <row r="1652" spans="1:28" s="171" customFormat="1" ht="20">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IF(B1652="","",IF(ISERROR(MATCH($J1652,SorP!$B$1:$B$5661,0)),"",INDIRECT("'SorP'!$A$"&amp;MATCH($J1652,SorP!$B$1:$B$5661,0))))</f>
        <v/>
      </c>
      <c r="U1652" s="169"/>
      <c r="V1652" s="170" t="e">
        <f>IF(C1652="",NA(),MATCH($B1652&amp;$C1652,'Smelter Look-up'!$J:$J,0))</f>
        <v>#N/A</v>
      </c>
      <c r="X1652" s="171">
        <f t="shared" ca="1" si="75"/>
        <v>0</v>
      </c>
      <c r="AB1652" s="171" t="str">
        <f t="shared" si="76"/>
        <v/>
      </c>
    </row>
    <row r="1653" spans="1:28" s="171" customFormat="1" ht="20">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IF(B1653="","",IF(ISERROR(MATCH($J1653,SorP!$B$1:$B$5661,0)),"",INDIRECT("'SorP'!$A$"&amp;MATCH($J1653,SorP!$B$1:$B$5661,0))))</f>
        <v/>
      </c>
      <c r="U1653" s="169"/>
      <c r="V1653" s="170" t="e">
        <f>IF(C1653="",NA(),MATCH($B1653&amp;$C1653,'Smelter Look-up'!$J:$J,0))</f>
        <v>#N/A</v>
      </c>
      <c r="X1653" s="171">
        <f t="shared" ca="1" si="75"/>
        <v>0</v>
      </c>
      <c r="AB1653" s="171" t="str">
        <f t="shared" si="76"/>
        <v/>
      </c>
    </row>
    <row r="1654" spans="1:28" s="171" customFormat="1" ht="20">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IF(B1654="","",IF(ISERROR(MATCH($J1654,SorP!$B$1:$B$5661,0)),"",INDIRECT("'SorP'!$A$"&amp;MATCH($J1654,SorP!$B$1:$B$5661,0))))</f>
        <v/>
      </c>
      <c r="U1654" s="169"/>
      <c r="V1654" s="170" t="e">
        <f>IF(C1654="",NA(),MATCH($B1654&amp;$C1654,'Smelter Look-up'!$J:$J,0))</f>
        <v>#N/A</v>
      </c>
      <c r="X1654" s="171">
        <f t="shared" ca="1" si="75"/>
        <v>0</v>
      </c>
      <c r="AB1654" s="171" t="str">
        <f t="shared" si="76"/>
        <v/>
      </c>
    </row>
    <row r="1655" spans="1:28" s="171" customFormat="1" ht="20">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IF(B1655="","",IF(ISERROR(MATCH($J1655,SorP!$B$1:$B$5661,0)),"",INDIRECT("'SorP'!$A$"&amp;MATCH($J1655,SorP!$B$1:$B$5661,0))))</f>
        <v/>
      </c>
      <c r="U1655" s="169"/>
      <c r="V1655" s="170" t="e">
        <f>IF(C1655="",NA(),MATCH($B1655&amp;$C1655,'Smelter Look-up'!$J:$J,0))</f>
        <v>#N/A</v>
      </c>
      <c r="X1655" s="171">
        <f t="shared" ca="1" si="75"/>
        <v>0</v>
      </c>
      <c r="AB1655" s="171" t="str">
        <f t="shared" si="76"/>
        <v/>
      </c>
    </row>
    <row r="1656" spans="1:28" s="171" customFormat="1" ht="20">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IF(B1656="","",IF(ISERROR(MATCH($J1656,SorP!$B$1:$B$5661,0)),"",INDIRECT("'SorP'!$A$"&amp;MATCH($J1656,SorP!$B$1:$B$5661,0))))</f>
        <v/>
      </c>
      <c r="U1656" s="169"/>
      <c r="V1656" s="170" t="e">
        <f>IF(C1656="",NA(),MATCH($B1656&amp;$C1656,'Smelter Look-up'!$J:$J,0))</f>
        <v>#N/A</v>
      </c>
      <c r="X1656" s="171">
        <f t="shared" ca="1" si="75"/>
        <v>0</v>
      </c>
      <c r="AB1656" s="171" t="str">
        <f t="shared" si="76"/>
        <v/>
      </c>
    </row>
    <row r="1657" spans="1:28" s="171" customFormat="1" ht="20">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IF(B1657="","",IF(ISERROR(MATCH($J1657,SorP!$B$1:$B$5661,0)),"",INDIRECT("'SorP'!$A$"&amp;MATCH($J1657,SorP!$B$1:$B$5661,0))))</f>
        <v/>
      </c>
      <c r="U1657" s="169"/>
      <c r="V1657" s="170" t="e">
        <f>IF(C1657="",NA(),MATCH($B1657&amp;$C1657,'Smelter Look-up'!$J:$J,0))</f>
        <v>#N/A</v>
      </c>
      <c r="X1657" s="171">
        <f t="shared" ca="1" si="75"/>
        <v>0</v>
      </c>
      <c r="AB1657" s="171" t="str">
        <f t="shared" si="76"/>
        <v/>
      </c>
    </row>
    <row r="1658" spans="1:28" s="171" customFormat="1" ht="20">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IF(B1658="","",IF(ISERROR(MATCH($J1658,SorP!$B$1:$B$5661,0)),"",INDIRECT("'SorP'!$A$"&amp;MATCH($J1658,SorP!$B$1:$B$5661,0))))</f>
        <v/>
      </c>
      <c r="U1658" s="169"/>
      <c r="V1658" s="170" t="e">
        <f>IF(C1658="",NA(),MATCH($B1658&amp;$C1658,'Smelter Look-up'!$J:$J,0))</f>
        <v>#N/A</v>
      </c>
      <c r="X1658" s="171">
        <f t="shared" ca="1" si="75"/>
        <v>0</v>
      </c>
      <c r="AB1658" s="171" t="str">
        <f t="shared" si="76"/>
        <v/>
      </c>
    </row>
    <row r="1659" spans="1:28" s="171" customFormat="1" ht="20">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IF(B1659="","",IF(ISERROR(MATCH($J1659,SorP!$B$1:$B$5661,0)),"",INDIRECT("'SorP'!$A$"&amp;MATCH($J1659,SorP!$B$1:$B$5661,0))))</f>
        <v/>
      </c>
      <c r="U1659" s="169"/>
      <c r="V1659" s="170" t="e">
        <f>IF(C1659="",NA(),MATCH($B1659&amp;$C1659,'Smelter Look-up'!$J:$J,0))</f>
        <v>#N/A</v>
      </c>
      <c r="X1659" s="171">
        <f t="shared" ca="1" si="75"/>
        <v>0</v>
      </c>
      <c r="AB1659" s="171" t="str">
        <f t="shared" si="76"/>
        <v/>
      </c>
    </row>
    <row r="1660" spans="1:28" s="171" customFormat="1" ht="20">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IF(B1660="","",IF(ISERROR(MATCH($J1660,SorP!$B$1:$B$5661,0)),"",INDIRECT("'SorP'!$A$"&amp;MATCH($J1660,SorP!$B$1:$B$5661,0))))</f>
        <v/>
      </c>
      <c r="U1660" s="169"/>
      <c r="V1660" s="170" t="e">
        <f>IF(C1660="",NA(),MATCH($B1660&amp;$C1660,'Smelter Look-up'!$J:$J,0))</f>
        <v>#N/A</v>
      </c>
      <c r="X1660" s="171">
        <f t="shared" ca="1" si="75"/>
        <v>0</v>
      </c>
      <c r="AB1660" s="171" t="str">
        <f t="shared" si="76"/>
        <v/>
      </c>
    </row>
    <row r="1661" spans="1:28" s="171" customFormat="1" ht="20">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IF(B1661="","",IF(ISERROR(MATCH($J1661,SorP!$B$1:$B$5661,0)),"",INDIRECT("'SorP'!$A$"&amp;MATCH($J1661,SorP!$B$1:$B$5661,0))))</f>
        <v/>
      </c>
      <c r="U1661" s="169"/>
      <c r="V1661" s="170" t="e">
        <f>IF(C1661="",NA(),MATCH($B1661&amp;$C1661,'Smelter Look-up'!$J:$J,0))</f>
        <v>#N/A</v>
      </c>
      <c r="X1661" s="171">
        <f t="shared" ca="1" si="75"/>
        <v>0</v>
      </c>
      <c r="AB1661" s="171" t="str">
        <f t="shared" si="76"/>
        <v/>
      </c>
    </row>
    <row r="1662" spans="1:28" s="171" customFormat="1" ht="20">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IF(B1662="","",IF(ISERROR(MATCH($J1662,SorP!$B$1:$B$5661,0)),"",INDIRECT("'SorP'!$A$"&amp;MATCH($J1662,SorP!$B$1:$B$5661,0))))</f>
        <v/>
      </c>
      <c r="U1662" s="169"/>
      <c r="V1662" s="170" t="e">
        <f>IF(C1662="",NA(),MATCH($B1662&amp;$C1662,'Smelter Look-up'!$J:$J,0))</f>
        <v>#N/A</v>
      </c>
      <c r="X1662" s="171">
        <f t="shared" ca="1" si="75"/>
        <v>0</v>
      </c>
      <c r="AB1662" s="171" t="str">
        <f t="shared" si="76"/>
        <v/>
      </c>
    </row>
    <row r="1663" spans="1:28" s="171" customFormat="1" ht="20">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IF(B1663="","",IF(ISERROR(MATCH($J1663,SorP!$B$1:$B$5661,0)),"",INDIRECT("'SorP'!$A$"&amp;MATCH($J1663,SorP!$B$1:$B$5661,0))))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20">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20">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20">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20">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20">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20">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20">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20">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20">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20">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20">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20">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20">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20">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20">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20">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20">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20">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20">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20">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20">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20">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20">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20">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20">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20">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20">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20">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20">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20">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20">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20">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20">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20">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20">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20">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20">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20">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ca="1" si="78"/>
        <v>0</v>
      </c>
      <c r="AB1702" s="171" t="str">
        <f t="shared" si="79"/>
        <v/>
      </c>
    </row>
    <row r="1703" spans="1:28" s="171" customFormat="1" ht="20">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IF(B1703="","",IF(ISERROR(MATCH($J1703,SorP!$B$1:$B$5661,0)),"",INDIRECT("'SorP'!$A$"&amp;MATCH($J1703,SorP!$B$1:$B$5661,0))))</f>
        <v/>
      </c>
      <c r="U1703" s="169"/>
      <c r="V1703" s="170" t="e">
        <f>IF(C1703="",NA(),MATCH($B1703&amp;$C1703,'Smelter Look-up'!$J:$J,0))</f>
        <v>#N/A</v>
      </c>
      <c r="X1703" s="171">
        <f t="shared" ca="1" si="78"/>
        <v>0</v>
      </c>
      <c r="AB1703" s="171" t="str">
        <f t="shared" si="79"/>
        <v/>
      </c>
    </row>
    <row r="1704" spans="1:28" s="171" customFormat="1" ht="20">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IF(B1704="","",IF(ISERROR(MATCH($J1704,SorP!$B$1:$B$5661,0)),"",INDIRECT("'SorP'!$A$"&amp;MATCH($J1704,SorP!$B$1:$B$5661,0))))</f>
        <v/>
      </c>
      <c r="U1704" s="169"/>
      <c r="V1704" s="170" t="e">
        <f>IF(C1704="",NA(),MATCH($B1704&amp;$C1704,'Smelter Look-up'!$J:$J,0))</f>
        <v>#N/A</v>
      </c>
      <c r="X1704" s="171">
        <f t="shared" ca="1" si="78"/>
        <v>0</v>
      </c>
      <c r="AB1704" s="171" t="str">
        <f t="shared" si="79"/>
        <v/>
      </c>
    </row>
    <row r="1705" spans="1:28" s="171" customFormat="1" ht="20">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IF(B1705="","",IF(ISERROR(MATCH($J1705,SorP!$B$1:$B$5661,0)),"",INDIRECT("'SorP'!$A$"&amp;MATCH($J1705,SorP!$B$1:$B$5661,0))))</f>
        <v/>
      </c>
      <c r="U1705" s="169"/>
      <c r="V1705" s="170" t="e">
        <f>IF(C1705="",NA(),MATCH($B1705&amp;$C1705,'Smelter Look-up'!$J:$J,0))</f>
        <v>#N/A</v>
      </c>
      <c r="X1705" s="171">
        <f t="shared" ca="1" si="78"/>
        <v>0</v>
      </c>
      <c r="AB1705" s="171" t="str">
        <f t="shared" si="79"/>
        <v/>
      </c>
    </row>
    <row r="1706" spans="1:28" s="171" customFormat="1" ht="20">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IF(B1706="","",IF(ISERROR(MATCH($J1706,SorP!$B$1:$B$5661,0)),"",INDIRECT("'SorP'!$A$"&amp;MATCH($J1706,SorP!$B$1:$B$5661,0))))</f>
        <v/>
      </c>
      <c r="U1706" s="169"/>
      <c r="V1706" s="170" t="e">
        <f>IF(C1706="",NA(),MATCH($B1706&amp;$C1706,'Smelter Look-up'!$J:$J,0))</f>
        <v>#N/A</v>
      </c>
      <c r="X1706" s="171">
        <f t="shared" ca="1" si="78"/>
        <v>0</v>
      </c>
      <c r="AB1706" s="171" t="str">
        <f t="shared" si="79"/>
        <v/>
      </c>
    </row>
    <row r="1707" spans="1:28" s="171" customFormat="1" ht="20">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IF(B1707="","",IF(ISERROR(MATCH($J1707,SorP!$B$1:$B$5661,0)),"",INDIRECT("'SorP'!$A$"&amp;MATCH($J1707,SorP!$B$1:$B$5661,0))))</f>
        <v/>
      </c>
      <c r="U1707" s="169"/>
      <c r="V1707" s="170" t="e">
        <f>IF(C1707="",NA(),MATCH($B1707&amp;$C1707,'Smelter Look-up'!$J:$J,0))</f>
        <v>#N/A</v>
      </c>
      <c r="X1707" s="171">
        <f t="shared" ca="1" si="78"/>
        <v>0</v>
      </c>
      <c r="AB1707" s="171" t="str">
        <f t="shared" si="79"/>
        <v/>
      </c>
    </row>
    <row r="1708" spans="1:28" s="171" customFormat="1" ht="20">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IF(B1708="","",IF(ISERROR(MATCH($J1708,SorP!$B$1:$B$5661,0)),"",INDIRECT("'SorP'!$A$"&amp;MATCH($J1708,SorP!$B$1:$B$5661,0))))</f>
        <v/>
      </c>
      <c r="U1708" s="169"/>
      <c r="V1708" s="170" t="e">
        <f>IF(C1708="",NA(),MATCH($B1708&amp;$C1708,'Smelter Look-up'!$J:$J,0))</f>
        <v>#N/A</v>
      </c>
      <c r="X1708" s="171">
        <f t="shared" ca="1" si="78"/>
        <v>0</v>
      </c>
      <c r="AB1708" s="171" t="str">
        <f t="shared" si="79"/>
        <v/>
      </c>
    </row>
    <row r="1709" spans="1:28" s="171" customFormat="1" ht="20">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IF(B1709="","",IF(ISERROR(MATCH($J1709,SorP!$B$1:$B$5661,0)),"",INDIRECT("'SorP'!$A$"&amp;MATCH($J1709,SorP!$B$1:$B$5661,0))))</f>
        <v/>
      </c>
      <c r="U1709" s="169"/>
      <c r="V1709" s="170" t="e">
        <f>IF(C1709="",NA(),MATCH($B1709&amp;$C1709,'Smelter Look-up'!$J:$J,0))</f>
        <v>#N/A</v>
      </c>
      <c r="X1709" s="171">
        <f t="shared" ca="1" si="78"/>
        <v>0</v>
      </c>
      <c r="AB1709" s="171" t="str">
        <f t="shared" si="79"/>
        <v/>
      </c>
    </row>
    <row r="1710" spans="1:28" s="171" customFormat="1" ht="20">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IF(B1710="","",IF(ISERROR(MATCH($J1710,SorP!$B$1:$B$5661,0)),"",INDIRECT("'SorP'!$A$"&amp;MATCH($J1710,SorP!$B$1:$B$5661,0))))</f>
        <v/>
      </c>
      <c r="U1710" s="169"/>
      <c r="V1710" s="170" t="e">
        <f>IF(C1710="",NA(),MATCH($B1710&amp;$C1710,'Smelter Look-up'!$J:$J,0))</f>
        <v>#N/A</v>
      </c>
      <c r="X1710" s="171">
        <f t="shared" ca="1" si="78"/>
        <v>0</v>
      </c>
      <c r="AB1710" s="171" t="str">
        <f t="shared" si="79"/>
        <v/>
      </c>
    </row>
    <row r="1711" spans="1:28" s="171" customFormat="1" ht="20">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IF(B1711="","",IF(ISERROR(MATCH($J1711,SorP!$B$1:$B$5661,0)),"",INDIRECT("'SorP'!$A$"&amp;MATCH($J1711,SorP!$B$1:$B$5661,0))))</f>
        <v/>
      </c>
      <c r="U1711" s="169"/>
      <c r="V1711" s="170" t="e">
        <f>IF(C1711="",NA(),MATCH($B1711&amp;$C1711,'Smelter Look-up'!$J:$J,0))</f>
        <v>#N/A</v>
      </c>
      <c r="X1711" s="171">
        <f t="shared" ca="1" si="78"/>
        <v>0</v>
      </c>
      <c r="AB1711" s="171" t="str">
        <f t="shared" si="79"/>
        <v/>
      </c>
    </row>
    <row r="1712" spans="1:28" s="171" customFormat="1" ht="20">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IF(B1712="","",IF(ISERROR(MATCH($J1712,SorP!$B$1:$B$5661,0)),"",INDIRECT("'SorP'!$A$"&amp;MATCH($J1712,SorP!$B$1:$B$5661,0))))</f>
        <v/>
      </c>
      <c r="U1712" s="169"/>
      <c r="V1712" s="170" t="e">
        <f>IF(C1712="",NA(),MATCH($B1712&amp;$C1712,'Smelter Look-up'!$J:$J,0))</f>
        <v>#N/A</v>
      </c>
      <c r="X1712" s="171">
        <f t="shared" ca="1" si="78"/>
        <v>0</v>
      </c>
      <c r="AB1712" s="171" t="str">
        <f t="shared" si="79"/>
        <v/>
      </c>
    </row>
    <row r="1713" spans="1:28" s="171" customFormat="1" ht="20">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IF(B1713="","",IF(ISERROR(MATCH($J1713,SorP!$B$1:$B$5661,0)),"",INDIRECT("'SorP'!$A$"&amp;MATCH($J1713,SorP!$B$1:$B$5661,0))))</f>
        <v/>
      </c>
      <c r="U1713" s="169"/>
      <c r="V1713" s="170" t="e">
        <f>IF(C1713="",NA(),MATCH($B1713&amp;$C1713,'Smelter Look-up'!$J:$J,0))</f>
        <v>#N/A</v>
      </c>
      <c r="X1713" s="171">
        <f t="shared" ca="1" si="78"/>
        <v>0</v>
      </c>
      <c r="AB1713" s="171" t="str">
        <f t="shared" si="79"/>
        <v/>
      </c>
    </row>
    <row r="1714" spans="1:28" s="171" customFormat="1" ht="20">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IF(B1714="","",IF(ISERROR(MATCH($J1714,SorP!$B$1:$B$5661,0)),"",INDIRECT("'SorP'!$A$"&amp;MATCH($J1714,SorP!$B$1:$B$5661,0))))</f>
        <v/>
      </c>
      <c r="U1714" s="169"/>
      <c r="V1714" s="170" t="e">
        <f>IF(C1714="",NA(),MATCH($B1714&amp;$C1714,'Smelter Look-up'!$J:$J,0))</f>
        <v>#N/A</v>
      </c>
      <c r="X1714" s="171">
        <f t="shared" ca="1" si="78"/>
        <v>0</v>
      </c>
      <c r="AB1714" s="171" t="str">
        <f t="shared" si="79"/>
        <v/>
      </c>
    </row>
    <row r="1715" spans="1:28" s="171" customFormat="1" ht="20">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IF(B1715="","",IF(ISERROR(MATCH($J1715,SorP!$B$1:$B$5661,0)),"",INDIRECT("'SorP'!$A$"&amp;MATCH($J1715,SorP!$B$1:$B$5661,0))))</f>
        <v/>
      </c>
      <c r="U1715" s="169"/>
      <c r="V1715" s="170" t="e">
        <f>IF(C1715="",NA(),MATCH($B1715&amp;$C1715,'Smelter Look-up'!$J:$J,0))</f>
        <v>#N/A</v>
      </c>
      <c r="X1715" s="171">
        <f t="shared" ca="1" si="78"/>
        <v>0</v>
      </c>
      <c r="AB1715" s="171" t="str">
        <f t="shared" si="79"/>
        <v/>
      </c>
    </row>
    <row r="1716" spans="1:28" s="171" customFormat="1" ht="20">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IF(B1716="","",IF(ISERROR(MATCH($J1716,SorP!$B$1:$B$5661,0)),"",INDIRECT("'SorP'!$A$"&amp;MATCH($J1716,SorP!$B$1:$B$5661,0))))</f>
        <v/>
      </c>
      <c r="U1716" s="169"/>
      <c r="V1716" s="170" t="e">
        <f>IF(C1716="",NA(),MATCH($B1716&amp;$C1716,'Smelter Look-up'!$J:$J,0))</f>
        <v>#N/A</v>
      </c>
      <c r="X1716" s="171">
        <f t="shared" ca="1" si="78"/>
        <v>0</v>
      </c>
      <c r="AB1716" s="171" t="str">
        <f t="shared" si="79"/>
        <v/>
      </c>
    </row>
    <row r="1717" spans="1:28" s="171" customFormat="1" ht="20">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IF(B1717="","",IF(ISERROR(MATCH($J1717,SorP!$B$1:$B$5661,0)),"",INDIRECT("'SorP'!$A$"&amp;MATCH($J1717,SorP!$B$1:$B$5661,0))))</f>
        <v/>
      </c>
      <c r="U1717" s="169"/>
      <c r="V1717" s="170" t="e">
        <f>IF(C1717="",NA(),MATCH($B1717&amp;$C1717,'Smelter Look-up'!$J:$J,0))</f>
        <v>#N/A</v>
      </c>
      <c r="X1717" s="171">
        <f t="shared" ca="1" si="78"/>
        <v>0</v>
      </c>
      <c r="AB1717" s="171" t="str">
        <f t="shared" si="79"/>
        <v/>
      </c>
    </row>
    <row r="1718" spans="1:28" s="171" customFormat="1" ht="20">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IF(B1718="","",IF(ISERROR(MATCH($J1718,SorP!$B$1:$B$5661,0)),"",INDIRECT("'SorP'!$A$"&amp;MATCH($J1718,SorP!$B$1:$B$5661,0))))</f>
        <v/>
      </c>
      <c r="U1718" s="169"/>
      <c r="V1718" s="170" t="e">
        <f>IF(C1718="",NA(),MATCH($B1718&amp;$C1718,'Smelter Look-up'!$J:$J,0))</f>
        <v>#N/A</v>
      </c>
      <c r="X1718" s="171">
        <f t="shared" ca="1" si="78"/>
        <v>0</v>
      </c>
      <c r="AB1718" s="171" t="str">
        <f t="shared" si="79"/>
        <v/>
      </c>
    </row>
    <row r="1719" spans="1:28" s="171" customFormat="1" ht="20">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IF(B1719="","",IF(ISERROR(MATCH($J1719,SorP!$B$1:$B$5661,0)),"",INDIRECT("'SorP'!$A$"&amp;MATCH($J1719,SorP!$B$1:$B$5661,0))))</f>
        <v/>
      </c>
      <c r="U1719" s="169"/>
      <c r="V1719" s="170" t="e">
        <f>IF(C1719="",NA(),MATCH($B1719&amp;$C1719,'Smelter Look-up'!$J:$J,0))</f>
        <v>#N/A</v>
      </c>
      <c r="X1719" s="171">
        <f t="shared" ca="1" si="78"/>
        <v>0</v>
      </c>
      <c r="AB1719" s="171" t="str">
        <f t="shared" si="79"/>
        <v/>
      </c>
    </row>
    <row r="1720" spans="1:28" s="171" customFormat="1" ht="20">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IF(B1720="","",IF(ISERROR(MATCH($J1720,SorP!$B$1:$B$5661,0)),"",INDIRECT("'SorP'!$A$"&amp;MATCH($J1720,SorP!$B$1:$B$5661,0))))</f>
        <v/>
      </c>
      <c r="U1720" s="169"/>
      <c r="V1720" s="170" t="e">
        <f>IF(C1720="",NA(),MATCH($B1720&amp;$C1720,'Smelter Look-up'!$J:$J,0))</f>
        <v>#N/A</v>
      </c>
      <c r="X1720" s="171">
        <f t="shared" ca="1" si="78"/>
        <v>0</v>
      </c>
      <c r="AB1720" s="171" t="str">
        <f t="shared" si="79"/>
        <v/>
      </c>
    </row>
    <row r="1721" spans="1:28" s="171" customFormat="1" ht="20">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IF(B1721="","",IF(ISERROR(MATCH($J1721,SorP!$B$1:$B$5661,0)),"",INDIRECT("'SorP'!$A$"&amp;MATCH($J1721,SorP!$B$1:$B$5661,0))))</f>
        <v/>
      </c>
      <c r="U1721" s="169"/>
      <c r="V1721" s="170" t="e">
        <f>IF(C1721="",NA(),MATCH($B1721&amp;$C1721,'Smelter Look-up'!$J:$J,0))</f>
        <v>#N/A</v>
      </c>
      <c r="X1721" s="171">
        <f t="shared" ca="1" si="78"/>
        <v>0</v>
      </c>
      <c r="AB1721" s="171" t="str">
        <f t="shared" si="79"/>
        <v/>
      </c>
    </row>
    <row r="1722" spans="1:28" s="171" customFormat="1" ht="20">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IF(B1722="","",IF(ISERROR(MATCH($J1722,SorP!$B$1:$B$5661,0)),"",INDIRECT("'SorP'!$A$"&amp;MATCH($J1722,SorP!$B$1:$B$5661,0))))</f>
        <v/>
      </c>
      <c r="U1722" s="169"/>
      <c r="V1722" s="170" t="e">
        <f>IF(C1722="",NA(),MATCH($B1722&amp;$C1722,'Smelter Look-up'!$J:$J,0))</f>
        <v>#N/A</v>
      </c>
      <c r="X1722" s="171">
        <f t="shared" ca="1" si="78"/>
        <v>0</v>
      </c>
      <c r="AB1722" s="171" t="str">
        <f t="shared" si="79"/>
        <v/>
      </c>
    </row>
    <row r="1723" spans="1:28" s="171" customFormat="1" ht="20">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IF(B1723="","",IF(ISERROR(MATCH($J1723,SorP!$B$1:$B$5661,0)),"",INDIRECT("'SorP'!$A$"&amp;MATCH($J1723,SorP!$B$1:$B$5661,0))))</f>
        <v/>
      </c>
      <c r="U1723" s="169"/>
      <c r="V1723" s="170" t="e">
        <f>IF(C1723="",NA(),MATCH($B1723&amp;$C1723,'Smelter Look-up'!$J:$J,0))</f>
        <v>#N/A</v>
      </c>
      <c r="X1723" s="171">
        <f t="shared" ca="1" si="78"/>
        <v>0</v>
      </c>
      <c r="AB1723" s="171" t="str">
        <f t="shared" si="79"/>
        <v/>
      </c>
    </row>
    <row r="1724" spans="1:28" s="171" customFormat="1" ht="20">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IF(B1724="","",IF(ISERROR(MATCH($J1724,SorP!$B$1:$B$5661,0)),"",INDIRECT("'SorP'!$A$"&amp;MATCH($J1724,SorP!$B$1:$B$5661,0))))</f>
        <v/>
      </c>
      <c r="U1724" s="169"/>
      <c r="V1724" s="170" t="e">
        <f>IF(C1724="",NA(),MATCH($B1724&amp;$C1724,'Smelter Look-up'!$J:$J,0))</f>
        <v>#N/A</v>
      </c>
      <c r="X1724" s="171">
        <f t="shared" ca="1" si="78"/>
        <v>0</v>
      </c>
      <c r="AB1724" s="171" t="str">
        <f t="shared" si="79"/>
        <v/>
      </c>
    </row>
    <row r="1725" spans="1:28" s="171" customFormat="1" ht="20">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IF(B1725="","",IF(ISERROR(MATCH($J1725,SorP!$B$1:$B$5661,0)),"",INDIRECT("'SorP'!$A$"&amp;MATCH($J1725,SorP!$B$1:$B$5661,0))))</f>
        <v/>
      </c>
      <c r="U1725" s="169"/>
      <c r="V1725" s="170" t="e">
        <f>IF(C1725="",NA(),MATCH($B1725&amp;$C1725,'Smelter Look-up'!$J:$J,0))</f>
        <v>#N/A</v>
      </c>
      <c r="X1725" s="171">
        <f t="shared" ca="1" si="78"/>
        <v>0</v>
      </c>
      <c r="AB1725" s="171" t="str">
        <f t="shared" si="79"/>
        <v/>
      </c>
    </row>
    <row r="1726" spans="1:28" s="171" customFormat="1" ht="20">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IF(B1726="","",IF(ISERROR(MATCH($J1726,SorP!$B$1:$B$5661,0)),"",INDIRECT("'SorP'!$A$"&amp;MATCH($J1726,SorP!$B$1:$B$5661,0))))</f>
        <v/>
      </c>
      <c r="U1726" s="169"/>
      <c r="V1726" s="170" t="e">
        <f>IF(C1726="",NA(),MATCH($B1726&amp;$C1726,'Smelter Look-up'!$J:$J,0))</f>
        <v>#N/A</v>
      </c>
      <c r="X1726" s="171">
        <f t="shared" ca="1" si="78"/>
        <v>0</v>
      </c>
      <c r="AB1726" s="171" t="str">
        <f t="shared" si="79"/>
        <v/>
      </c>
    </row>
    <row r="1727" spans="1:28" s="171" customFormat="1" ht="20">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IF(B1727="","",IF(ISERROR(MATCH($J1727,SorP!$B$1:$B$5661,0)),"",INDIRECT("'SorP'!$A$"&amp;MATCH($J1727,SorP!$B$1:$B$5661,0))))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20">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20">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20">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20">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20">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20">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20">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20">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20">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20">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20">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20">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20">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20">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20">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20">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20">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20">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20">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20">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20">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20">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20">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20">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20">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20">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20">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20">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20">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20">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20">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20">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20">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20">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20">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20">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20">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20">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ca="1" si="81"/>
        <v>0</v>
      </c>
      <c r="AB1766" s="171" t="str">
        <f t="shared" si="82"/>
        <v/>
      </c>
    </row>
    <row r="1767" spans="1:28" s="171" customFormat="1" ht="20">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IF(B1767="","",IF(ISERROR(MATCH($J1767,SorP!$B$1:$B$5661,0)),"",INDIRECT("'SorP'!$A$"&amp;MATCH($J1767,SorP!$B$1:$B$5661,0))))</f>
        <v/>
      </c>
      <c r="U1767" s="169"/>
      <c r="V1767" s="170" t="e">
        <f>IF(C1767="",NA(),MATCH($B1767&amp;$C1767,'Smelter Look-up'!$J:$J,0))</f>
        <v>#N/A</v>
      </c>
      <c r="X1767" s="171">
        <f t="shared" ca="1" si="81"/>
        <v>0</v>
      </c>
      <c r="AB1767" s="171" t="str">
        <f t="shared" si="82"/>
        <v/>
      </c>
    </row>
    <row r="1768" spans="1:28" s="171" customFormat="1" ht="20">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IF(B1768="","",IF(ISERROR(MATCH($J1768,SorP!$B$1:$B$5661,0)),"",INDIRECT("'SorP'!$A$"&amp;MATCH($J1768,SorP!$B$1:$B$5661,0))))</f>
        <v/>
      </c>
      <c r="U1768" s="169"/>
      <c r="V1768" s="170" t="e">
        <f>IF(C1768="",NA(),MATCH($B1768&amp;$C1768,'Smelter Look-up'!$J:$J,0))</f>
        <v>#N/A</v>
      </c>
      <c r="X1768" s="171">
        <f t="shared" ca="1" si="81"/>
        <v>0</v>
      </c>
      <c r="AB1768" s="171" t="str">
        <f t="shared" si="82"/>
        <v/>
      </c>
    </row>
    <row r="1769" spans="1:28" s="171" customFormat="1" ht="20">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IF(B1769="","",IF(ISERROR(MATCH($J1769,SorP!$B$1:$B$5661,0)),"",INDIRECT("'SorP'!$A$"&amp;MATCH($J1769,SorP!$B$1:$B$5661,0))))</f>
        <v/>
      </c>
      <c r="U1769" s="169"/>
      <c r="V1769" s="170" t="e">
        <f>IF(C1769="",NA(),MATCH($B1769&amp;$C1769,'Smelter Look-up'!$J:$J,0))</f>
        <v>#N/A</v>
      </c>
      <c r="X1769" s="171">
        <f t="shared" ca="1" si="81"/>
        <v>0</v>
      </c>
      <c r="AB1769" s="171" t="str">
        <f t="shared" si="82"/>
        <v/>
      </c>
    </row>
    <row r="1770" spans="1:28" s="171" customFormat="1" ht="20">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IF(B1770="","",IF(ISERROR(MATCH($J1770,SorP!$B$1:$B$5661,0)),"",INDIRECT("'SorP'!$A$"&amp;MATCH($J1770,SorP!$B$1:$B$5661,0))))</f>
        <v/>
      </c>
      <c r="U1770" s="169"/>
      <c r="V1770" s="170" t="e">
        <f>IF(C1770="",NA(),MATCH($B1770&amp;$C1770,'Smelter Look-up'!$J:$J,0))</f>
        <v>#N/A</v>
      </c>
      <c r="X1770" s="171">
        <f t="shared" ca="1" si="81"/>
        <v>0</v>
      </c>
      <c r="AB1770" s="171" t="str">
        <f t="shared" si="82"/>
        <v/>
      </c>
    </row>
    <row r="1771" spans="1:28" s="171" customFormat="1" ht="20">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IF(B1771="","",IF(ISERROR(MATCH($J1771,SorP!$B$1:$B$5661,0)),"",INDIRECT("'SorP'!$A$"&amp;MATCH($J1771,SorP!$B$1:$B$5661,0))))</f>
        <v/>
      </c>
      <c r="U1771" s="169"/>
      <c r="V1771" s="170" t="e">
        <f>IF(C1771="",NA(),MATCH($B1771&amp;$C1771,'Smelter Look-up'!$J:$J,0))</f>
        <v>#N/A</v>
      </c>
      <c r="X1771" s="171">
        <f t="shared" ca="1" si="81"/>
        <v>0</v>
      </c>
      <c r="AB1771" s="171" t="str">
        <f t="shared" si="82"/>
        <v/>
      </c>
    </row>
    <row r="1772" spans="1:28" s="171" customFormat="1" ht="20">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IF(B1772="","",IF(ISERROR(MATCH($J1772,SorP!$B$1:$B$5661,0)),"",INDIRECT("'SorP'!$A$"&amp;MATCH($J1772,SorP!$B$1:$B$5661,0))))</f>
        <v/>
      </c>
      <c r="U1772" s="169"/>
      <c r="V1772" s="170" t="e">
        <f>IF(C1772="",NA(),MATCH($B1772&amp;$C1772,'Smelter Look-up'!$J:$J,0))</f>
        <v>#N/A</v>
      </c>
      <c r="X1772" s="171">
        <f t="shared" ca="1" si="81"/>
        <v>0</v>
      </c>
      <c r="AB1772" s="171" t="str">
        <f t="shared" si="82"/>
        <v/>
      </c>
    </row>
    <row r="1773" spans="1:28" s="171" customFormat="1" ht="20">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IF(B1773="","",IF(ISERROR(MATCH($J1773,SorP!$B$1:$B$5661,0)),"",INDIRECT("'SorP'!$A$"&amp;MATCH($J1773,SorP!$B$1:$B$5661,0))))</f>
        <v/>
      </c>
      <c r="U1773" s="169"/>
      <c r="V1773" s="170" t="e">
        <f>IF(C1773="",NA(),MATCH($B1773&amp;$C1773,'Smelter Look-up'!$J:$J,0))</f>
        <v>#N/A</v>
      </c>
      <c r="X1773" s="171">
        <f t="shared" ca="1" si="81"/>
        <v>0</v>
      </c>
      <c r="AB1773" s="171" t="str">
        <f t="shared" si="82"/>
        <v/>
      </c>
    </row>
    <row r="1774" spans="1:28" s="171" customFormat="1" ht="20">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IF(B1774="","",IF(ISERROR(MATCH($J1774,SorP!$B$1:$B$5661,0)),"",INDIRECT("'SorP'!$A$"&amp;MATCH($J1774,SorP!$B$1:$B$5661,0))))</f>
        <v/>
      </c>
      <c r="U1774" s="169"/>
      <c r="V1774" s="170" t="e">
        <f>IF(C1774="",NA(),MATCH($B1774&amp;$C1774,'Smelter Look-up'!$J:$J,0))</f>
        <v>#N/A</v>
      </c>
      <c r="X1774" s="171">
        <f t="shared" ca="1" si="81"/>
        <v>0</v>
      </c>
      <c r="AB1774" s="171" t="str">
        <f t="shared" si="82"/>
        <v/>
      </c>
    </row>
    <row r="1775" spans="1:28" s="171" customFormat="1" ht="20">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IF(B1775="","",IF(ISERROR(MATCH($J1775,SorP!$B$1:$B$5661,0)),"",INDIRECT("'SorP'!$A$"&amp;MATCH($J1775,SorP!$B$1:$B$5661,0))))</f>
        <v/>
      </c>
      <c r="U1775" s="169"/>
      <c r="V1775" s="170" t="e">
        <f>IF(C1775="",NA(),MATCH($B1775&amp;$C1775,'Smelter Look-up'!$J:$J,0))</f>
        <v>#N/A</v>
      </c>
      <c r="X1775" s="171">
        <f t="shared" ca="1" si="81"/>
        <v>0</v>
      </c>
      <c r="AB1775" s="171" t="str">
        <f t="shared" si="82"/>
        <v/>
      </c>
    </row>
    <row r="1776" spans="1:28" s="171" customFormat="1" ht="20">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IF(B1776="","",IF(ISERROR(MATCH($J1776,SorP!$B$1:$B$5661,0)),"",INDIRECT("'SorP'!$A$"&amp;MATCH($J1776,SorP!$B$1:$B$5661,0))))</f>
        <v/>
      </c>
      <c r="U1776" s="169"/>
      <c r="V1776" s="170" t="e">
        <f>IF(C1776="",NA(),MATCH($B1776&amp;$C1776,'Smelter Look-up'!$J:$J,0))</f>
        <v>#N/A</v>
      </c>
      <c r="X1776" s="171">
        <f t="shared" ca="1" si="81"/>
        <v>0</v>
      </c>
      <c r="AB1776" s="171" t="str">
        <f t="shared" si="82"/>
        <v/>
      </c>
    </row>
    <row r="1777" spans="1:28" s="171" customFormat="1" ht="20">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IF(B1777="","",IF(ISERROR(MATCH($J1777,SorP!$B$1:$B$5661,0)),"",INDIRECT("'SorP'!$A$"&amp;MATCH($J1777,SorP!$B$1:$B$5661,0))))</f>
        <v/>
      </c>
      <c r="U1777" s="169"/>
      <c r="V1777" s="170" t="e">
        <f>IF(C1777="",NA(),MATCH($B1777&amp;$C1777,'Smelter Look-up'!$J:$J,0))</f>
        <v>#N/A</v>
      </c>
      <c r="X1777" s="171">
        <f t="shared" ca="1" si="81"/>
        <v>0</v>
      </c>
      <c r="AB1777" s="171" t="str">
        <f t="shared" si="82"/>
        <v/>
      </c>
    </row>
    <row r="1778" spans="1:28" s="171" customFormat="1" ht="20">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IF(B1778="","",IF(ISERROR(MATCH($J1778,SorP!$B$1:$B$5661,0)),"",INDIRECT("'SorP'!$A$"&amp;MATCH($J1778,SorP!$B$1:$B$5661,0))))</f>
        <v/>
      </c>
      <c r="U1778" s="169"/>
      <c r="V1778" s="170" t="e">
        <f>IF(C1778="",NA(),MATCH($B1778&amp;$C1778,'Smelter Look-up'!$J:$J,0))</f>
        <v>#N/A</v>
      </c>
      <c r="X1778" s="171">
        <f t="shared" ca="1" si="81"/>
        <v>0</v>
      </c>
      <c r="AB1778" s="171" t="str">
        <f t="shared" si="82"/>
        <v/>
      </c>
    </row>
    <row r="1779" spans="1:28" s="171" customFormat="1" ht="20">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IF(B1779="","",IF(ISERROR(MATCH($J1779,SorP!$B$1:$B$5661,0)),"",INDIRECT("'SorP'!$A$"&amp;MATCH($J1779,SorP!$B$1:$B$5661,0))))</f>
        <v/>
      </c>
      <c r="U1779" s="169"/>
      <c r="V1779" s="170" t="e">
        <f>IF(C1779="",NA(),MATCH($B1779&amp;$C1779,'Smelter Look-up'!$J:$J,0))</f>
        <v>#N/A</v>
      </c>
      <c r="X1779" s="171">
        <f t="shared" ca="1" si="81"/>
        <v>0</v>
      </c>
      <c r="AB1779" s="171" t="str">
        <f t="shared" si="82"/>
        <v/>
      </c>
    </row>
    <row r="1780" spans="1:28" s="171" customFormat="1" ht="20">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IF(B1780="","",IF(ISERROR(MATCH($J1780,SorP!$B$1:$B$5661,0)),"",INDIRECT("'SorP'!$A$"&amp;MATCH($J1780,SorP!$B$1:$B$5661,0))))</f>
        <v/>
      </c>
      <c r="U1780" s="169"/>
      <c r="V1780" s="170" t="e">
        <f>IF(C1780="",NA(),MATCH($B1780&amp;$C1780,'Smelter Look-up'!$J:$J,0))</f>
        <v>#N/A</v>
      </c>
      <c r="X1780" s="171">
        <f t="shared" ca="1" si="81"/>
        <v>0</v>
      </c>
      <c r="AB1780" s="171" t="str">
        <f t="shared" si="82"/>
        <v/>
      </c>
    </row>
    <row r="1781" spans="1:28" s="171" customFormat="1" ht="20">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IF(B1781="","",IF(ISERROR(MATCH($J1781,SorP!$B$1:$B$5661,0)),"",INDIRECT("'SorP'!$A$"&amp;MATCH($J1781,SorP!$B$1:$B$5661,0))))</f>
        <v/>
      </c>
      <c r="U1781" s="169"/>
      <c r="V1781" s="170" t="e">
        <f>IF(C1781="",NA(),MATCH($B1781&amp;$C1781,'Smelter Look-up'!$J:$J,0))</f>
        <v>#N/A</v>
      </c>
      <c r="X1781" s="171">
        <f t="shared" ca="1" si="81"/>
        <v>0</v>
      </c>
      <c r="AB1781" s="171" t="str">
        <f t="shared" si="82"/>
        <v/>
      </c>
    </row>
    <row r="1782" spans="1:28" s="171" customFormat="1" ht="20">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IF(B1782="","",IF(ISERROR(MATCH($J1782,SorP!$B$1:$B$5661,0)),"",INDIRECT("'SorP'!$A$"&amp;MATCH($J1782,SorP!$B$1:$B$5661,0))))</f>
        <v/>
      </c>
      <c r="U1782" s="169"/>
      <c r="V1782" s="170" t="e">
        <f>IF(C1782="",NA(),MATCH($B1782&amp;$C1782,'Smelter Look-up'!$J:$J,0))</f>
        <v>#N/A</v>
      </c>
      <c r="X1782" s="171">
        <f t="shared" ca="1" si="81"/>
        <v>0</v>
      </c>
      <c r="AB1782" s="171" t="str">
        <f t="shared" si="82"/>
        <v/>
      </c>
    </row>
    <row r="1783" spans="1:28" s="171" customFormat="1" ht="20">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IF(B1783="","",IF(ISERROR(MATCH($J1783,SorP!$B$1:$B$5661,0)),"",INDIRECT("'SorP'!$A$"&amp;MATCH($J1783,SorP!$B$1:$B$5661,0))))</f>
        <v/>
      </c>
      <c r="U1783" s="169"/>
      <c r="V1783" s="170" t="e">
        <f>IF(C1783="",NA(),MATCH($B1783&amp;$C1783,'Smelter Look-up'!$J:$J,0))</f>
        <v>#N/A</v>
      </c>
      <c r="X1783" s="171">
        <f t="shared" ca="1" si="81"/>
        <v>0</v>
      </c>
      <c r="AB1783" s="171" t="str">
        <f t="shared" si="82"/>
        <v/>
      </c>
    </row>
    <row r="1784" spans="1:28" s="171" customFormat="1" ht="20">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IF(B1784="","",IF(ISERROR(MATCH($J1784,SorP!$B$1:$B$5661,0)),"",INDIRECT("'SorP'!$A$"&amp;MATCH($J1784,SorP!$B$1:$B$5661,0))))</f>
        <v/>
      </c>
      <c r="U1784" s="169"/>
      <c r="V1784" s="170" t="e">
        <f>IF(C1784="",NA(),MATCH($B1784&amp;$C1784,'Smelter Look-up'!$J:$J,0))</f>
        <v>#N/A</v>
      </c>
      <c r="X1784" s="171">
        <f t="shared" ca="1" si="81"/>
        <v>0</v>
      </c>
      <c r="AB1784" s="171" t="str">
        <f t="shared" si="82"/>
        <v/>
      </c>
    </row>
    <row r="1785" spans="1:28" s="171" customFormat="1" ht="20">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IF(B1785="","",IF(ISERROR(MATCH($J1785,SorP!$B$1:$B$5661,0)),"",INDIRECT("'SorP'!$A$"&amp;MATCH($J1785,SorP!$B$1:$B$5661,0))))</f>
        <v/>
      </c>
      <c r="U1785" s="169"/>
      <c r="V1785" s="170" t="e">
        <f>IF(C1785="",NA(),MATCH($B1785&amp;$C1785,'Smelter Look-up'!$J:$J,0))</f>
        <v>#N/A</v>
      </c>
      <c r="X1785" s="171">
        <f t="shared" ca="1" si="81"/>
        <v>0</v>
      </c>
      <c r="AB1785" s="171" t="str">
        <f t="shared" si="82"/>
        <v/>
      </c>
    </row>
    <row r="1786" spans="1:28" s="171" customFormat="1" ht="20">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IF(B1786="","",IF(ISERROR(MATCH($J1786,SorP!$B$1:$B$5661,0)),"",INDIRECT("'SorP'!$A$"&amp;MATCH($J1786,SorP!$B$1:$B$5661,0))))</f>
        <v/>
      </c>
      <c r="U1786" s="169"/>
      <c r="V1786" s="170" t="e">
        <f>IF(C1786="",NA(),MATCH($B1786&amp;$C1786,'Smelter Look-up'!$J:$J,0))</f>
        <v>#N/A</v>
      </c>
      <c r="X1786" s="171">
        <f t="shared" ca="1" si="81"/>
        <v>0</v>
      </c>
      <c r="AB1786" s="171" t="str">
        <f t="shared" si="82"/>
        <v/>
      </c>
    </row>
    <row r="1787" spans="1:28" s="171" customFormat="1" ht="20">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IF(B1787="","",IF(ISERROR(MATCH($J1787,SorP!$B$1:$B$5661,0)),"",INDIRECT("'SorP'!$A$"&amp;MATCH($J1787,SorP!$B$1:$B$5661,0))))</f>
        <v/>
      </c>
      <c r="U1787" s="169"/>
      <c r="V1787" s="170" t="e">
        <f>IF(C1787="",NA(),MATCH($B1787&amp;$C1787,'Smelter Look-up'!$J:$J,0))</f>
        <v>#N/A</v>
      </c>
      <c r="X1787" s="171">
        <f t="shared" ca="1" si="81"/>
        <v>0</v>
      </c>
      <c r="AB1787" s="171" t="str">
        <f t="shared" si="82"/>
        <v/>
      </c>
    </row>
    <row r="1788" spans="1:28" s="171" customFormat="1" ht="20">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IF(B1788="","",IF(ISERROR(MATCH($J1788,SorP!$B$1:$B$5661,0)),"",INDIRECT("'SorP'!$A$"&amp;MATCH($J1788,SorP!$B$1:$B$5661,0))))</f>
        <v/>
      </c>
      <c r="U1788" s="169"/>
      <c r="V1788" s="170" t="e">
        <f>IF(C1788="",NA(),MATCH($B1788&amp;$C1788,'Smelter Look-up'!$J:$J,0))</f>
        <v>#N/A</v>
      </c>
      <c r="X1788" s="171">
        <f t="shared" ca="1" si="81"/>
        <v>0</v>
      </c>
      <c r="AB1788" s="171" t="str">
        <f t="shared" si="82"/>
        <v/>
      </c>
    </row>
    <row r="1789" spans="1:28" s="171" customFormat="1" ht="20">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IF(B1789="","",IF(ISERROR(MATCH($J1789,SorP!$B$1:$B$5661,0)),"",INDIRECT("'SorP'!$A$"&amp;MATCH($J1789,SorP!$B$1:$B$5661,0))))</f>
        <v/>
      </c>
      <c r="U1789" s="169"/>
      <c r="V1789" s="170" t="e">
        <f>IF(C1789="",NA(),MATCH($B1789&amp;$C1789,'Smelter Look-up'!$J:$J,0))</f>
        <v>#N/A</v>
      </c>
      <c r="X1789" s="171">
        <f t="shared" ca="1" si="81"/>
        <v>0</v>
      </c>
      <c r="AB1789" s="171" t="str">
        <f t="shared" si="82"/>
        <v/>
      </c>
    </row>
    <row r="1790" spans="1:28" s="171" customFormat="1" ht="20">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IF(B1790="","",IF(ISERROR(MATCH($J1790,SorP!$B$1:$B$5661,0)),"",INDIRECT("'SorP'!$A$"&amp;MATCH($J1790,SorP!$B$1:$B$5661,0))))</f>
        <v/>
      </c>
      <c r="U1790" s="169"/>
      <c r="V1790" s="170" t="e">
        <f>IF(C1790="",NA(),MATCH($B1790&amp;$C1790,'Smelter Look-up'!$J:$J,0))</f>
        <v>#N/A</v>
      </c>
      <c r="X1790" s="171">
        <f t="shared" ca="1" si="81"/>
        <v>0</v>
      </c>
      <c r="AB1790" s="171" t="str">
        <f t="shared" si="82"/>
        <v/>
      </c>
    </row>
    <row r="1791" spans="1:28" s="171" customFormat="1" ht="20">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IF(B1791="","",IF(ISERROR(MATCH($J1791,SorP!$B$1:$B$5661,0)),"",INDIRECT("'SorP'!$A$"&amp;MATCH($J1791,SorP!$B$1:$B$5661,0))))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20">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20">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20">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20">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20">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20">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20">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20">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20">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20">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20">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20">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20">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20">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20">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20">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20">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20">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20">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20">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20">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20">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20">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20">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20">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20">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20">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20">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20">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20">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20">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20">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20">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20">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20">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20">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20">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20">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ca="1" si="84"/>
        <v>0</v>
      </c>
      <c r="AB1830" s="171" t="str">
        <f t="shared" si="85"/>
        <v/>
      </c>
    </row>
    <row r="1831" spans="1:28" s="171" customFormat="1" ht="20">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IF(B1831="","",IF(ISERROR(MATCH($J1831,SorP!$B$1:$B$5661,0)),"",INDIRECT("'SorP'!$A$"&amp;MATCH($J1831,SorP!$B$1:$B$5661,0))))</f>
        <v/>
      </c>
      <c r="U1831" s="169"/>
      <c r="V1831" s="170" t="e">
        <f>IF(C1831="",NA(),MATCH($B1831&amp;$C1831,'Smelter Look-up'!$J:$J,0))</f>
        <v>#N/A</v>
      </c>
      <c r="X1831" s="171">
        <f t="shared" ca="1" si="84"/>
        <v>0</v>
      </c>
      <c r="AB1831" s="171" t="str">
        <f t="shared" si="85"/>
        <v/>
      </c>
    </row>
    <row r="1832" spans="1:28" s="171" customFormat="1" ht="20">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IF(B1832="","",IF(ISERROR(MATCH($J1832,SorP!$B$1:$B$5661,0)),"",INDIRECT("'SorP'!$A$"&amp;MATCH($J1832,SorP!$B$1:$B$5661,0))))</f>
        <v/>
      </c>
      <c r="U1832" s="169"/>
      <c r="V1832" s="170" t="e">
        <f>IF(C1832="",NA(),MATCH($B1832&amp;$C1832,'Smelter Look-up'!$J:$J,0))</f>
        <v>#N/A</v>
      </c>
      <c r="X1832" s="171">
        <f t="shared" ca="1" si="84"/>
        <v>0</v>
      </c>
      <c r="AB1832" s="171" t="str">
        <f t="shared" si="85"/>
        <v/>
      </c>
    </row>
    <row r="1833" spans="1:28" s="171" customFormat="1" ht="20">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IF(B1833="","",IF(ISERROR(MATCH($J1833,SorP!$B$1:$B$5661,0)),"",INDIRECT("'SorP'!$A$"&amp;MATCH($J1833,SorP!$B$1:$B$5661,0))))</f>
        <v/>
      </c>
      <c r="U1833" s="169"/>
      <c r="V1833" s="170" t="e">
        <f>IF(C1833="",NA(),MATCH($B1833&amp;$C1833,'Smelter Look-up'!$J:$J,0))</f>
        <v>#N/A</v>
      </c>
      <c r="X1833" s="171">
        <f t="shared" ca="1" si="84"/>
        <v>0</v>
      </c>
      <c r="AB1833" s="171" t="str">
        <f t="shared" si="85"/>
        <v/>
      </c>
    </row>
    <row r="1834" spans="1:28" s="171" customFormat="1" ht="20">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IF(B1834="","",IF(ISERROR(MATCH($J1834,SorP!$B$1:$B$5661,0)),"",INDIRECT("'SorP'!$A$"&amp;MATCH($J1834,SorP!$B$1:$B$5661,0))))</f>
        <v/>
      </c>
      <c r="U1834" s="169"/>
      <c r="V1834" s="170" t="e">
        <f>IF(C1834="",NA(),MATCH($B1834&amp;$C1834,'Smelter Look-up'!$J:$J,0))</f>
        <v>#N/A</v>
      </c>
      <c r="X1834" s="171">
        <f t="shared" ca="1" si="84"/>
        <v>0</v>
      </c>
      <c r="AB1834" s="171" t="str">
        <f t="shared" si="85"/>
        <v/>
      </c>
    </row>
    <row r="1835" spans="1:28" s="171" customFormat="1" ht="20">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IF(B1835="","",IF(ISERROR(MATCH($J1835,SorP!$B$1:$B$5661,0)),"",INDIRECT("'SorP'!$A$"&amp;MATCH($J1835,SorP!$B$1:$B$5661,0))))</f>
        <v/>
      </c>
      <c r="U1835" s="169"/>
      <c r="V1835" s="170" t="e">
        <f>IF(C1835="",NA(),MATCH($B1835&amp;$C1835,'Smelter Look-up'!$J:$J,0))</f>
        <v>#N/A</v>
      </c>
      <c r="X1835" s="171">
        <f t="shared" ca="1" si="84"/>
        <v>0</v>
      </c>
      <c r="AB1835" s="171" t="str">
        <f t="shared" si="85"/>
        <v/>
      </c>
    </row>
    <row r="1836" spans="1:28" s="171" customFormat="1" ht="20">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IF(B1836="","",IF(ISERROR(MATCH($J1836,SorP!$B$1:$B$5661,0)),"",INDIRECT("'SorP'!$A$"&amp;MATCH($J1836,SorP!$B$1:$B$5661,0))))</f>
        <v/>
      </c>
      <c r="U1836" s="169"/>
      <c r="V1836" s="170" t="e">
        <f>IF(C1836="",NA(),MATCH($B1836&amp;$C1836,'Smelter Look-up'!$J:$J,0))</f>
        <v>#N/A</v>
      </c>
      <c r="X1836" s="171">
        <f t="shared" ca="1" si="84"/>
        <v>0</v>
      </c>
      <c r="AB1836" s="171" t="str">
        <f t="shared" si="85"/>
        <v/>
      </c>
    </row>
    <row r="1837" spans="1:28" s="171" customFormat="1" ht="20">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IF(B1837="","",IF(ISERROR(MATCH($J1837,SorP!$B$1:$B$5661,0)),"",INDIRECT("'SorP'!$A$"&amp;MATCH($J1837,SorP!$B$1:$B$5661,0))))</f>
        <v/>
      </c>
      <c r="U1837" s="169"/>
      <c r="V1837" s="170" t="e">
        <f>IF(C1837="",NA(),MATCH($B1837&amp;$C1837,'Smelter Look-up'!$J:$J,0))</f>
        <v>#N/A</v>
      </c>
      <c r="X1837" s="171">
        <f t="shared" ca="1" si="84"/>
        <v>0</v>
      </c>
      <c r="AB1837" s="171" t="str">
        <f t="shared" si="85"/>
        <v/>
      </c>
    </row>
    <row r="1838" spans="1:28" s="171" customFormat="1" ht="20">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IF(B1838="","",IF(ISERROR(MATCH($J1838,SorP!$B$1:$B$5661,0)),"",INDIRECT("'SorP'!$A$"&amp;MATCH($J1838,SorP!$B$1:$B$5661,0))))</f>
        <v/>
      </c>
      <c r="U1838" s="169"/>
      <c r="V1838" s="170" t="e">
        <f>IF(C1838="",NA(),MATCH($B1838&amp;$C1838,'Smelter Look-up'!$J:$J,0))</f>
        <v>#N/A</v>
      </c>
      <c r="X1838" s="171">
        <f t="shared" ca="1" si="84"/>
        <v>0</v>
      </c>
      <c r="AB1838" s="171" t="str">
        <f t="shared" si="85"/>
        <v/>
      </c>
    </row>
    <row r="1839" spans="1:28" s="171" customFormat="1" ht="20">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IF(B1839="","",IF(ISERROR(MATCH($J1839,SorP!$B$1:$B$5661,0)),"",INDIRECT("'SorP'!$A$"&amp;MATCH($J1839,SorP!$B$1:$B$5661,0))))</f>
        <v/>
      </c>
      <c r="U1839" s="169"/>
      <c r="V1839" s="170" t="e">
        <f>IF(C1839="",NA(),MATCH($B1839&amp;$C1839,'Smelter Look-up'!$J:$J,0))</f>
        <v>#N/A</v>
      </c>
      <c r="X1839" s="171">
        <f t="shared" ca="1" si="84"/>
        <v>0</v>
      </c>
      <c r="AB1839" s="171" t="str">
        <f t="shared" si="85"/>
        <v/>
      </c>
    </row>
    <row r="1840" spans="1:28" s="171" customFormat="1" ht="20">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IF(B1840="","",IF(ISERROR(MATCH($J1840,SorP!$B$1:$B$5661,0)),"",INDIRECT("'SorP'!$A$"&amp;MATCH($J1840,SorP!$B$1:$B$5661,0))))</f>
        <v/>
      </c>
      <c r="U1840" s="169"/>
      <c r="V1840" s="170" t="e">
        <f>IF(C1840="",NA(),MATCH($B1840&amp;$C1840,'Smelter Look-up'!$J:$J,0))</f>
        <v>#N/A</v>
      </c>
      <c r="X1840" s="171">
        <f t="shared" ca="1" si="84"/>
        <v>0</v>
      </c>
      <c r="AB1840" s="171" t="str">
        <f t="shared" si="85"/>
        <v/>
      </c>
    </row>
    <row r="1841" spans="1:28" s="171" customFormat="1" ht="20">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IF(B1841="","",IF(ISERROR(MATCH($J1841,SorP!$B$1:$B$5661,0)),"",INDIRECT("'SorP'!$A$"&amp;MATCH($J1841,SorP!$B$1:$B$5661,0))))</f>
        <v/>
      </c>
      <c r="U1841" s="169"/>
      <c r="V1841" s="170" t="e">
        <f>IF(C1841="",NA(),MATCH($B1841&amp;$C1841,'Smelter Look-up'!$J:$J,0))</f>
        <v>#N/A</v>
      </c>
      <c r="X1841" s="171">
        <f t="shared" ca="1" si="84"/>
        <v>0</v>
      </c>
      <c r="AB1841" s="171" t="str">
        <f t="shared" si="85"/>
        <v/>
      </c>
    </row>
    <row r="1842" spans="1:28" s="171" customFormat="1" ht="20">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IF(B1842="","",IF(ISERROR(MATCH($J1842,SorP!$B$1:$B$5661,0)),"",INDIRECT("'SorP'!$A$"&amp;MATCH($J1842,SorP!$B$1:$B$5661,0))))</f>
        <v/>
      </c>
      <c r="U1842" s="169"/>
      <c r="V1842" s="170" t="e">
        <f>IF(C1842="",NA(),MATCH($B1842&amp;$C1842,'Smelter Look-up'!$J:$J,0))</f>
        <v>#N/A</v>
      </c>
      <c r="X1842" s="171">
        <f t="shared" ca="1" si="84"/>
        <v>0</v>
      </c>
      <c r="AB1842" s="171" t="str">
        <f t="shared" si="85"/>
        <v/>
      </c>
    </row>
    <row r="1843" spans="1:28" s="171" customFormat="1" ht="20">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IF(B1843="","",IF(ISERROR(MATCH($J1843,SorP!$B$1:$B$5661,0)),"",INDIRECT("'SorP'!$A$"&amp;MATCH($J1843,SorP!$B$1:$B$5661,0))))</f>
        <v/>
      </c>
      <c r="U1843" s="169"/>
      <c r="V1843" s="170" t="e">
        <f>IF(C1843="",NA(),MATCH($B1843&amp;$C1843,'Smelter Look-up'!$J:$J,0))</f>
        <v>#N/A</v>
      </c>
      <c r="X1843" s="171">
        <f t="shared" ca="1" si="84"/>
        <v>0</v>
      </c>
      <c r="AB1843" s="171" t="str">
        <f t="shared" si="85"/>
        <v/>
      </c>
    </row>
    <row r="1844" spans="1:28" s="171" customFormat="1" ht="20">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IF(B1844="","",IF(ISERROR(MATCH($J1844,SorP!$B$1:$B$5661,0)),"",INDIRECT("'SorP'!$A$"&amp;MATCH($J1844,SorP!$B$1:$B$5661,0))))</f>
        <v/>
      </c>
      <c r="U1844" s="169"/>
      <c r="V1844" s="170" t="e">
        <f>IF(C1844="",NA(),MATCH($B1844&amp;$C1844,'Smelter Look-up'!$J:$J,0))</f>
        <v>#N/A</v>
      </c>
      <c r="X1844" s="171">
        <f t="shared" ca="1" si="84"/>
        <v>0</v>
      </c>
      <c r="AB1844" s="171" t="str">
        <f t="shared" si="85"/>
        <v/>
      </c>
    </row>
    <row r="1845" spans="1:28" s="171" customFormat="1" ht="20">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IF(B1845="","",IF(ISERROR(MATCH($J1845,SorP!$B$1:$B$5661,0)),"",INDIRECT("'SorP'!$A$"&amp;MATCH($J1845,SorP!$B$1:$B$5661,0))))</f>
        <v/>
      </c>
      <c r="U1845" s="169"/>
      <c r="V1845" s="170" t="e">
        <f>IF(C1845="",NA(),MATCH($B1845&amp;$C1845,'Smelter Look-up'!$J:$J,0))</f>
        <v>#N/A</v>
      </c>
      <c r="X1845" s="171">
        <f t="shared" ca="1" si="84"/>
        <v>0</v>
      </c>
      <c r="AB1845" s="171" t="str">
        <f t="shared" si="85"/>
        <v/>
      </c>
    </row>
    <row r="1846" spans="1:28" s="171" customFormat="1" ht="20">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IF(B1846="","",IF(ISERROR(MATCH($J1846,SorP!$B$1:$B$5661,0)),"",INDIRECT("'SorP'!$A$"&amp;MATCH($J1846,SorP!$B$1:$B$5661,0))))</f>
        <v/>
      </c>
      <c r="U1846" s="169"/>
      <c r="V1846" s="170" t="e">
        <f>IF(C1846="",NA(),MATCH($B1846&amp;$C1846,'Smelter Look-up'!$J:$J,0))</f>
        <v>#N/A</v>
      </c>
      <c r="X1846" s="171">
        <f t="shared" ca="1" si="84"/>
        <v>0</v>
      </c>
      <c r="AB1846" s="171" t="str">
        <f t="shared" si="85"/>
        <v/>
      </c>
    </row>
    <row r="1847" spans="1:28" s="171" customFormat="1" ht="20">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IF(B1847="","",IF(ISERROR(MATCH($J1847,SorP!$B$1:$B$5661,0)),"",INDIRECT("'SorP'!$A$"&amp;MATCH($J1847,SorP!$B$1:$B$5661,0))))</f>
        <v/>
      </c>
      <c r="U1847" s="169"/>
      <c r="V1847" s="170" t="e">
        <f>IF(C1847="",NA(),MATCH($B1847&amp;$C1847,'Smelter Look-up'!$J:$J,0))</f>
        <v>#N/A</v>
      </c>
      <c r="X1847" s="171">
        <f t="shared" ca="1" si="84"/>
        <v>0</v>
      </c>
      <c r="AB1847" s="171" t="str">
        <f t="shared" si="85"/>
        <v/>
      </c>
    </row>
    <row r="1848" spans="1:28" s="171" customFormat="1" ht="20">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IF(B1848="","",IF(ISERROR(MATCH($J1848,SorP!$B$1:$B$5661,0)),"",INDIRECT("'SorP'!$A$"&amp;MATCH($J1848,SorP!$B$1:$B$5661,0))))</f>
        <v/>
      </c>
      <c r="U1848" s="169"/>
      <c r="V1848" s="170" t="e">
        <f>IF(C1848="",NA(),MATCH($B1848&amp;$C1848,'Smelter Look-up'!$J:$J,0))</f>
        <v>#N/A</v>
      </c>
      <c r="X1848" s="171">
        <f t="shared" ca="1" si="84"/>
        <v>0</v>
      </c>
      <c r="AB1848" s="171" t="str">
        <f t="shared" si="85"/>
        <v/>
      </c>
    </row>
    <row r="1849" spans="1:28" s="171" customFormat="1" ht="20">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IF(B1849="","",IF(ISERROR(MATCH($J1849,SorP!$B$1:$B$5661,0)),"",INDIRECT("'SorP'!$A$"&amp;MATCH($J1849,SorP!$B$1:$B$5661,0))))</f>
        <v/>
      </c>
      <c r="U1849" s="169"/>
      <c r="V1849" s="170" t="e">
        <f>IF(C1849="",NA(),MATCH($B1849&amp;$C1849,'Smelter Look-up'!$J:$J,0))</f>
        <v>#N/A</v>
      </c>
      <c r="X1849" s="171">
        <f t="shared" ca="1" si="84"/>
        <v>0</v>
      </c>
      <c r="AB1849" s="171" t="str">
        <f t="shared" si="85"/>
        <v/>
      </c>
    </row>
    <row r="1850" spans="1:28" s="171" customFormat="1" ht="20">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IF(B1850="","",IF(ISERROR(MATCH($J1850,SorP!$B$1:$B$5661,0)),"",INDIRECT("'SorP'!$A$"&amp;MATCH($J1850,SorP!$B$1:$B$5661,0))))</f>
        <v/>
      </c>
      <c r="U1850" s="169"/>
      <c r="V1850" s="170" t="e">
        <f>IF(C1850="",NA(),MATCH($B1850&amp;$C1850,'Smelter Look-up'!$J:$J,0))</f>
        <v>#N/A</v>
      </c>
      <c r="X1850" s="171">
        <f t="shared" ca="1" si="84"/>
        <v>0</v>
      </c>
      <c r="AB1850" s="171" t="str">
        <f t="shared" si="85"/>
        <v/>
      </c>
    </row>
    <row r="1851" spans="1:28" s="171" customFormat="1" ht="20">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IF(B1851="","",IF(ISERROR(MATCH($J1851,SorP!$B$1:$B$5661,0)),"",INDIRECT("'SorP'!$A$"&amp;MATCH($J1851,SorP!$B$1:$B$5661,0))))</f>
        <v/>
      </c>
      <c r="U1851" s="169"/>
      <c r="V1851" s="170" t="e">
        <f>IF(C1851="",NA(),MATCH($B1851&amp;$C1851,'Smelter Look-up'!$J:$J,0))</f>
        <v>#N/A</v>
      </c>
      <c r="X1851" s="171">
        <f t="shared" ca="1" si="84"/>
        <v>0</v>
      </c>
      <c r="AB1851" s="171" t="str">
        <f t="shared" si="85"/>
        <v/>
      </c>
    </row>
    <row r="1852" spans="1:28" s="171" customFormat="1" ht="20">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IF(B1852="","",IF(ISERROR(MATCH($J1852,SorP!$B$1:$B$5661,0)),"",INDIRECT("'SorP'!$A$"&amp;MATCH($J1852,SorP!$B$1:$B$5661,0))))</f>
        <v/>
      </c>
      <c r="U1852" s="169"/>
      <c r="V1852" s="170" t="e">
        <f>IF(C1852="",NA(),MATCH($B1852&amp;$C1852,'Smelter Look-up'!$J:$J,0))</f>
        <v>#N/A</v>
      </c>
      <c r="X1852" s="171">
        <f t="shared" ca="1" si="84"/>
        <v>0</v>
      </c>
      <c r="AB1852" s="171" t="str">
        <f t="shared" si="85"/>
        <v/>
      </c>
    </row>
    <row r="1853" spans="1:28" s="171" customFormat="1" ht="20">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IF(B1853="","",IF(ISERROR(MATCH($J1853,SorP!$B$1:$B$5661,0)),"",INDIRECT("'SorP'!$A$"&amp;MATCH($J1853,SorP!$B$1:$B$5661,0))))</f>
        <v/>
      </c>
      <c r="U1853" s="169"/>
      <c r="V1853" s="170" t="e">
        <f>IF(C1853="",NA(),MATCH($B1853&amp;$C1853,'Smelter Look-up'!$J:$J,0))</f>
        <v>#N/A</v>
      </c>
      <c r="X1853" s="171">
        <f t="shared" ca="1" si="84"/>
        <v>0</v>
      </c>
      <c r="AB1853" s="171" t="str">
        <f t="shared" si="85"/>
        <v/>
      </c>
    </row>
    <row r="1854" spans="1:28" s="171" customFormat="1" ht="20">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IF(B1854="","",IF(ISERROR(MATCH($J1854,SorP!$B$1:$B$5661,0)),"",INDIRECT("'SorP'!$A$"&amp;MATCH($J1854,SorP!$B$1:$B$5661,0))))</f>
        <v/>
      </c>
      <c r="U1854" s="169"/>
      <c r="V1854" s="170" t="e">
        <f>IF(C1854="",NA(),MATCH($B1854&amp;$C1854,'Smelter Look-up'!$J:$J,0))</f>
        <v>#N/A</v>
      </c>
      <c r="X1854" s="171">
        <f t="shared" ca="1" si="84"/>
        <v>0</v>
      </c>
      <c r="AB1854" s="171" t="str">
        <f t="shared" si="85"/>
        <v/>
      </c>
    </row>
    <row r="1855" spans="1:28" s="171" customFormat="1" ht="20">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IF(B1855="","",IF(ISERROR(MATCH($J1855,SorP!$B$1:$B$5661,0)),"",INDIRECT("'SorP'!$A$"&amp;MATCH($J1855,SorP!$B$1:$B$5661,0))))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20">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20">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20">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20">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20">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20">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20">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20">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20">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20">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20">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20">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20">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20">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20">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20">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20">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20">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20">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20">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20">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20">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20">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20">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20">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20">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20">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20">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20">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20">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20">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20">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20">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20">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20">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20">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20">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20">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ca="1" si="87"/>
        <v>0</v>
      </c>
      <c r="AB1894" s="171" t="str">
        <f t="shared" si="88"/>
        <v/>
      </c>
    </row>
    <row r="1895" spans="1:28" s="171" customFormat="1" ht="20">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IF(B1895="","",IF(ISERROR(MATCH($J1895,SorP!$B$1:$B$5661,0)),"",INDIRECT("'SorP'!$A$"&amp;MATCH($J1895,SorP!$B$1:$B$5661,0))))</f>
        <v/>
      </c>
      <c r="U1895" s="169"/>
      <c r="V1895" s="170" t="e">
        <f>IF(C1895="",NA(),MATCH($B1895&amp;$C1895,'Smelter Look-up'!$J:$J,0))</f>
        <v>#N/A</v>
      </c>
      <c r="X1895" s="171">
        <f t="shared" ca="1" si="87"/>
        <v>0</v>
      </c>
      <c r="AB1895" s="171" t="str">
        <f t="shared" si="88"/>
        <v/>
      </c>
    </row>
    <row r="1896" spans="1:28" s="171" customFormat="1" ht="20">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IF(B1896="","",IF(ISERROR(MATCH($J1896,SorP!$B$1:$B$5661,0)),"",INDIRECT("'SorP'!$A$"&amp;MATCH($J1896,SorP!$B$1:$B$5661,0))))</f>
        <v/>
      </c>
      <c r="U1896" s="169"/>
      <c r="V1896" s="170" t="e">
        <f>IF(C1896="",NA(),MATCH($B1896&amp;$C1896,'Smelter Look-up'!$J:$J,0))</f>
        <v>#N/A</v>
      </c>
      <c r="X1896" s="171">
        <f t="shared" ca="1" si="87"/>
        <v>0</v>
      </c>
      <c r="AB1896" s="171" t="str">
        <f t="shared" si="88"/>
        <v/>
      </c>
    </row>
    <row r="1897" spans="1:28" s="171" customFormat="1" ht="20">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IF(B1897="","",IF(ISERROR(MATCH($J1897,SorP!$B$1:$B$5661,0)),"",INDIRECT("'SorP'!$A$"&amp;MATCH($J1897,SorP!$B$1:$B$5661,0))))</f>
        <v/>
      </c>
      <c r="U1897" s="169"/>
      <c r="V1897" s="170" t="e">
        <f>IF(C1897="",NA(),MATCH($B1897&amp;$C1897,'Smelter Look-up'!$J:$J,0))</f>
        <v>#N/A</v>
      </c>
      <c r="X1897" s="171">
        <f t="shared" ca="1" si="87"/>
        <v>0</v>
      </c>
      <c r="AB1897" s="171" t="str">
        <f t="shared" si="88"/>
        <v/>
      </c>
    </row>
    <row r="1898" spans="1:28" s="171" customFormat="1" ht="20">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IF(B1898="","",IF(ISERROR(MATCH($J1898,SorP!$B$1:$B$5661,0)),"",INDIRECT("'SorP'!$A$"&amp;MATCH($J1898,SorP!$B$1:$B$5661,0))))</f>
        <v/>
      </c>
      <c r="U1898" s="169"/>
      <c r="V1898" s="170" t="e">
        <f>IF(C1898="",NA(),MATCH($B1898&amp;$C1898,'Smelter Look-up'!$J:$J,0))</f>
        <v>#N/A</v>
      </c>
      <c r="X1898" s="171">
        <f t="shared" ca="1" si="87"/>
        <v>0</v>
      </c>
      <c r="AB1898" s="171" t="str">
        <f t="shared" si="88"/>
        <v/>
      </c>
    </row>
    <row r="1899" spans="1:28" s="171" customFormat="1" ht="20">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IF(B1899="","",IF(ISERROR(MATCH($J1899,SorP!$B$1:$B$5661,0)),"",INDIRECT("'SorP'!$A$"&amp;MATCH($J1899,SorP!$B$1:$B$5661,0))))</f>
        <v/>
      </c>
      <c r="U1899" s="169"/>
      <c r="V1899" s="170" t="e">
        <f>IF(C1899="",NA(),MATCH($B1899&amp;$C1899,'Smelter Look-up'!$J:$J,0))</f>
        <v>#N/A</v>
      </c>
      <c r="X1899" s="171">
        <f t="shared" ca="1" si="87"/>
        <v>0</v>
      </c>
      <c r="AB1899" s="171" t="str">
        <f t="shared" si="88"/>
        <v/>
      </c>
    </row>
    <row r="1900" spans="1:28" s="171" customFormat="1" ht="20">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IF(B1900="","",IF(ISERROR(MATCH($J1900,SorP!$B$1:$B$5661,0)),"",INDIRECT("'SorP'!$A$"&amp;MATCH($J1900,SorP!$B$1:$B$5661,0))))</f>
        <v/>
      </c>
      <c r="U1900" s="169"/>
      <c r="V1900" s="170" t="e">
        <f>IF(C1900="",NA(),MATCH($B1900&amp;$C1900,'Smelter Look-up'!$J:$J,0))</f>
        <v>#N/A</v>
      </c>
      <c r="X1900" s="171">
        <f t="shared" ca="1" si="87"/>
        <v>0</v>
      </c>
      <c r="AB1900" s="171" t="str">
        <f t="shared" si="88"/>
        <v/>
      </c>
    </row>
    <row r="1901" spans="1:28" s="171" customFormat="1" ht="20">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IF(B1901="","",IF(ISERROR(MATCH($J1901,SorP!$B$1:$B$5661,0)),"",INDIRECT("'SorP'!$A$"&amp;MATCH($J1901,SorP!$B$1:$B$5661,0))))</f>
        <v/>
      </c>
      <c r="U1901" s="169"/>
      <c r="V1901" s="170" t="e">
        <f>IF(C1901="",NA(),MATCH($B1901&amp;$C1901,'Smelter Look-up'!$J:$J,0))</f>
        <v>#N/A</v>
      </c>
      <c r="X1901" s="171">
        <f t="shared" ca="1" si="87"/>
        <v>0</v>
      </c>
      <c r="AB1901" s="171" t="str">
        <f t="shared" si="88"/>
        <v/>
      </c>
    </row>
    <row r="1902" spans="1:28" s="171" customFormat="1" ht="20">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IF(B1902="","",IF(ISERROR(MATCH($J1902,SorP!$B$1:$B$5661,0)),"",INDIRECT("'SorP'!$A$"&amp;MATCH($J1902,SorP!$B$1:$B$5661,0))))</f>
        <v/>
      </c>
      <c r="U1902" s="169"/>
      <c r="V1902" s="170" t="e">
        <f>IF(C1902="",NA(),MATCH($B1902&amp;$C1902,'Smelter Look-up'!$J:$J,0))</f>
        <v>#N/A</v>
      </c>
      <c r="X1902" s="171">
        <f t="shared" ca="1" si="87"/>
        <v>0</v>
      </c>
      <c r="AB1902" s="171" t="str">
        <f t="shared" si="88"/>
        <v/>
      </c>
    </row>
    <row r="1903" spans="1:28" s="171" customFormat="1" ht="20">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IF(B1903="","",IF(ISERROR(MATCH($J1903,SorP!$B$1:$B$5661,0)),"",INDIRECT("'SorP'!$A$"&amp;MATCH($J1903,SorP!$B$1:$B$5661,0))))</f>
        <v/>
      </c>
      <c r="U1903" s="169"/>
      <c r="V1903" s="170" t="e">
        <f>IF(C1903="",NA(),MATCH($B1903&amp;$C1903,'Smelter Look-up'!$J:$J,0))</f>
        <v>#N/A</v>
      </c>
      <c r="X1903" s="171">
        <f t="shared" ca="1" si="87"/>
        <v>0</v>
      </c>
      <c r="AB1903" s="171" t="str">
        <f t="shared" si="88"/>
        <v/>
      </c>
    </row>
    <row r="1904" spans="1:28" s="171" customFormat="1" ht="20">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IF(B1904="","",IF(ISERROR(MATCH($J1904,SorP!$B$1:$B$5661,0)),"",INDIRECT("'SorP'!$A$"&amp;MATCH($J1904,SorP!$B$1:$B$5661,0))))</f>
        <v/>
      </c>
      <c r="U1904" s="169"/>
      <c r="V1904" s="170" t="e">
        <f>IF(C1904="",NA(),MATCH($B1904&amp;$C1904,'Smelter Look-up'!$J:$J,0))</f>
        <v>#N/A</v>
      </c>
      <c r="X1904" s="171">
        <f t="shared" ca="1" si="87"/>
        <v>0</v>
      </c>
      <c r="AB1904" s="171" t="str">
        <f t="shared" si="88"/>
        <v/>
      </c>
    </row>
    <row r="1905" spans="1:28" s="171" customFormat="1" ht="20">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IF(B1905="","",IF(ISERROR(MATCH($J1905,SorP!$B$1:$B$5661,0)),"",INDIRECT("'SorP'!$A$"&amp;MATCH($J1905,SorP!$B$1:$B$5661,0))))</f>
        <v/>
      </c>
      <c r="U1905" s="169"/>
      <c r="V1905" s="170" t="e">
        <f>IF(C1905="",NA(),MATCH($B1905&amp;$C1905,'Smelter Look-up'!$J:$J,0))</f>
        <v>#N/A</v>
      </c>
      <c r="X1905" s="171">
        <f t="shared" ca="1" si="87"/>
        <v>0</v>
      </c>
      <c r="AB1905" s="171" t="str">
        <f t="shared" si="88"/>
        <v/>
      </c>
    </row>
    <row r="1906" spans="1:28" s="171" customFormat="1" ht="20">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IF(B1906="","",IF(ISERROR(MATCH($J1906,SorP!$B$1:$B$5661,0)),"",INDIRECT("'SorP'!$A$"&amp;MATCH($J1906,SorP!$B$1:$B$5661,0))))</f>
        <v/>
      </c>
      <c r="U1906" s="169"/>
      <c r="V1906" s="170" t="e">
        <f>IF(C1906="",NA(),MATCH($B1906&amp;$C1906,'Smelter Look-up'!$J:$J,0))</f>
        <v>#N/A</v>
      </c>
      <c r="X1906" s="171">
        <f t="shared" ca="1" si="87"/>
        <v>0</v>
      </c>
      <c r="AB1906" s="171" t="str">
        <f t="shared" si="88"/>
        <v/>
      </c>
    </row>
    <row r="1907" spans="1:28" s="171" customFormat="1" ht="20">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IF(B1907="","",IF(ISERROR(MATCH($J1907,SorP!$B$1:$B$5661,0)),"",INDIRECT("'SorP'!$A$"&amp;MATCH($J1907,SorP!$B$1:$B$5661,0))))</f>
        <v/>
      </c>
      <c r="U1907" s="169"/>
      <c r="V1907" s="170" t="e">
        <f>IF(C1907="",NA(),MATCH($B1907&amp;$C1907,'Smelter Look-up'!$J:$J,0))</f>
        <v>#N/A</v>
      </c>
      <c r="X1907" s="171">
        <f t="shared" ca="1" si="87"/>
        <v>0</v>
      </c>
      <c r="AB1907" s="171" t="str">
        <f t="shared" si="88"/>
        <v/>
      </c>
    </row>
    <row r="1908" spans="1:28" s="171" customFormat="1" ht="20">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IF(B1908="","",IF(ISERROR(MATCH($J1908,SorP!$B$1:$B$5661,0)),"",INDIRECT("'SorP'!$A$"&amp;MATCH($J1908,SorP!$B$1:$B$5661,0))))</f>
        <v/>
      </c>
      <c r="U1908" s="169"/>
      <c r="V1908" s="170" t="e">
        <f>IF(C1908="",NA(),MATCH($B1908&amp;$C1908,'Smelter Look-up'!$J:$J,0))</f>
        <v>#N/A</v>
      </c>
      <c r="X1908" s="171">
        <f t="shared" ca="1" si="87"/>
        <v>0</v>
      </c>
      <c r="AB1908" s="171" t="str">
        <f t="shared" si="88"/>
        <v/>
      </c>
    </row>
    <row r="1909" spans="1:28" s="171" customFormat="1" ht="20">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IF(B1909="","",IF(ISERROR(MATCH($J1909,SorP!$B$1:$B$5661,0)),"",INDIRECT("'SorP'!$A$"&amp;MATCH($J1909,SorP!$B$1:$B$5661,0))))</f>
        <v/>
      </c>
      <c r="U1909" s="169"/>
      <c r="V1909" s="170" t="e">
        <f>IF(C1909="",NA(),MATCH($B1909&amp;$C1909,'Smelter Look-up'!$J:$J,0))</f>
        <v>#N/A</v>
      </c>
      <c r="X1909" s="171">
        <f t="shared" ca="1" si="87"/>
        <v>0</v>
      </c>
      <c r="AB1909" s="171" t="str">
        <f t="shared" si="88"/>
        <v/>
      </c>
    </row>
    <row r="1910" spans="1:28" s="171" customFormat="1" ht="20">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IF(B1910="","",IF(ISERROR(MATCH($J1910,SorP!$B$1:$B$5661,0)),"",INDIRECT("'SorP'!$A$"&amp;MATCH($J1910,SorP!$B$1:$B$5661,0))))</f>
        <v/>
      </c>
      <c r="U1910" s="169"/>
      <c r="V1910" s="170" t="e">
        <f>IF(C1910="",NA(),MATCH($B1910&amp;$C1910,'Smelter Look-up'!$J:$J,0))</f>
        <v>#N/A</v>
      </c>
      <c r="X1910" s="171">
        <f t="shared" ca="1" si="87"/>
        <v>0</v>
      </c>
      <c r="AB1910" s="171" t="str">
        <f t="shared" si="88"/>
        <v/>
      </c>
    </row>
    <row r="1911" spans="1:28" s="171" customFormat="1" ht="20">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IF(B1911="","",IF(ISERROR(MATCH($J1911,SorP!$B$1:$B$5661,0)),"",INDIRECT("'SorP'!$A$"&amp;MATCH($J1911,SorP!$B$1:$B$5661,0))))</f>
        <v/>
      </c>
      <c r="U1911" s="169"/>
      <c r="V1911" s="170" t="e">
        <f>IF(C1911="",NA(),MATCH($B1911&amp;$C1911,'Smelter Look-up'!$J:$J,0))</f>
        <v>#N/A</v>
      </c>
      <c r="X1911" s="171">
        <f t="shared" ca="1" si="87"/>
        <v>0</v>
      </c>
      <c r="AB1911" s="171" t="str">
        <f t="shared" si="88"/>
        <v/>
      </c>
    </row>
    <row r="1912" spans="1:28" s="171" customFormat="1" ht="20">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IF(B1912="","",IF(ISERROR(MATCH($J1912,SorP!$B$1:$B$5661,0)),"",INDIRECT("'SorP'!$A$"&amp;MATCH($J1912,SorP!$B$1:$B$5661,0))))</f>
        <v/>
      </c>
      <c r="U1912" s="169"/>
      <c r="V1912" s="170" t="e">
        <f>IF(C1912="",NA(),MATCH($B1912&amp;$C1912,'Smelter Look-up'!$J:$J,0))</f>
        <v>#N/A</v>
      </c>
      <c r="X1912" s="171">
        <f t="shared" ca="1" si="87"/>
        <v>0</v>
      </c>
      <c r="AB1912" s="171" t="str">
        <f t="shared" si="88"/>
        <v/>
      </c>
    </row>
    <row r="1913" spans="1:28" s="171" customFormat="1" ht="20">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IF(B1913="","",IF(ISERROR(MATCH($J1913,SorP!$B$1:$B$5661,0)),"",INDIRECT("'SorP'!$A$"&amp;MATCH($J1913,SorP!$B$1:$B$5661,0))))</f>
        <v/>
      </c>
      <c r="U1913" s="169"/>
      <c r="V1913" s="170" t="e">
        <f>IF(C1913="",NA(),MATCH($B1913&amp;$C1913,'Smelter Look-up'!$J:$J,0))</f>
        <v>#N/A</v>
      </c>
      <c r="X1913" s="171">
        <f t="shared" ca="1" si="87"/>
        <v>0</v>
      </c>
      <c r="AB1913" s="171" t="str">
        <f t="shared" si="88"/>
        <v/>
      </c>
    </row>
    <row r="1914" spans="1:28" s="171" customFormat="1" ht="20">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IF(B1914="","",IF(ISERROR(MATCH($J1914,SorP!$B$1:$B$5661,0)),"",INDIRECT("'SorP'!$A$"&amp;MATCH($J1914,SorP!$B$1:$B$5661,0))))</f>
        <v/>
      </c>
      <c r="U1914" s="169"/>
      <c r="V1914" s="170" t="e">
        <f>IF(C1914="",NA(),MATCH($B1914&amp;$C1914,'Smelter Look-up'!$J:$J,0))</f>
        <v>#N/A</v>
      </c>
      <c r="X1914" s="171">
        <f t="shared" ca="1" si="87"/>
        <v>0</v>
      </c>
      <c r="AB1914" s="171" t="str">
        <f t="shared" si="88"/>
        <v/>
      </c>
    </row>
    <row r="1915" spans="1:28" s="171" customFormat="1" ht="20">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IF(B1915="","",IF(ISERROR(MATCH($J1915,SorP!$B$1:$B$5661,0)),"",INDIRECT("'SorP'!$A$"&amp;MATCH($J1915,SorP!$B$1:$B$5661,0))))</f>
        <v/>
      </c>
      <c r="U1915" s="169"/>
      <c r="V1915" s="170" t="e">
        <f>IF(C1915="",NA(),MATCH($B1915&amp;$C1915,'Smelter Look-up'!$J:$J,0))</f>
        <v>#N/A</v>
      </c>
      <c r="X1915" s="171">
        <f t="shared" ca="1" si="87"/>
        <v>0</v>
      </c>
      <c r="AB1915" s="171" t="str">
        <f t="shared" si="88"/>
        <v/>
      </c>
    </row>
    <row r="1916" spans="1:28" s="171" customFormat="1" ht="20">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IF(B1916="","",IF(ISERROR(MATCH($J1916,SorP!$B$1:$B$5661,0)),"",INDIRECT("'SorP'!$A$"&amp;MATCH($J1916,SorP!$B$1:$B$5661,0))))</f>
        <v/>
      </c>
      <c r="U1916" s="169"/>
      <c r="V1916" s="170" t="e">
        <f>IF(C1916="",NA(),MATCH($B1916&amp;$C1916,'Smelter Look-up'!$J:$J,0))</f>
        <v>#N/A</v>
      </c>
      <c r="X1916" s="171">
        <f t="shared" ca="1" si="87"/>
        <v>0</v>
      </c>
      <c r="AB1916" s="171" t="str">
        <f t="shared" si="88"/>
        <v/>
      </c>
    </row>
    <row r="1917" spans="1:28" s="171" customFormat="1" ht="20">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IF(B1917="","",IF(ISERROR(MATCH($J1917,SorP!$B$1:$B$5661,0)),"",INDIRECT("'SorP'!$A$"&amp;MATCH($J1917,SorP!$B$1:$B$5661,0))))</f>
        <v/>
      </c>
      <c r="U1917" s="169"/>
      <c r="V1917" s="170" t="e">
        <f>IF(C1917="",NA(),MATCH($B1917&amp;$C1917,'Smelter Look-up'!$J:$J,0))</f>
        <v>#N/A</v>
      </c>
      <c r="X1917" s="171">
        <f t="shared" ca="1" si="87"/>
        <v>0</v>
      </c>
      <c r="AB1917" s="171" t="str">
        <f t="shared" si="88"/>
        <v/>
      </c>
    </row>
    <row r="1918" spans="1:28" s="171" customFormat="1" ht="20">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IF(B1918="","",IF(ISERROR(MATCH($J1918,SorP!$B$1:$B$5661,0)),"",INDIRECT("'SorP'!$A$"&amp;MATCH($J1918,SorP!$B$1:$B$5661,0))))</f>
        <v/>
      </c>
      <c r="U1918" s="169"/>
      <c r="V1918" s="170" t="e">
        <f>IF(C1918="",NA(),MATCH($B1918&amp;$C1918,'Smelter Look-up'!$J:$J,0))</f>
        <v>#N/A</v>
      </c>
      <c r="X1918" s="171">
        <f t="shared" ca="1" si="87"/>
        <v>0</v>
      </c>
      <c r="AB1918" s="171" t="str">
        <f t="shared" si="88"/>
        <v/>
      </c>
    </row>
    <row r="1919" spans="1:28" s="171" customFormat="1" ht="20">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IF(B1919="","",IF(ISERROR(MATCH($J1919,SorP!$B$1:$B$5661,0)),"",INDIRECT("'SorP'!$A$"&amp;MATCH($J1919,SorP!$B$1:$B$5661,0))))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20">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20">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20">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20">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20">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20">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20">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20">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20">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20">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20">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20">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20">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20">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20">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20">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20">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20">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20">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20">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20">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20">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20">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20">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20">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20">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20">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20">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20">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20">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20">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20">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20">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20">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20">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20">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20">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20">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ca="1" si="90"/>
        <v>0</v>
      </c>
      <c r="AB1958" s="171" t="str">
        <f t="shared" si="91"/>
        <v/>
      </c>
    </row>
    <row r="1959" spans="1:28" s="171" customFormat="1" ht="20">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IF(B1959="","",IF(ISERROR(MATCH($J1959,SorP!$B$1:$B$5661,0)),"",INDIRECT("'SorP'!$A$"&amp;MATCH($J1959,SorP!$B$1:$B$5661,0))))</f>
        <v/>
      </c>
      <c r="U1959" s="169"/>
      <c r="V1959" s="170" t="e">
        <f>IF(C1959="",NA(),MATCH($B1959&amp;$C1959,'Smelter Look-up'!$J:$J,0))</f>
        <v>#N/A</v>
      </c>
      <c r="X1959" s="171">
        <f t="shared" ca="1" si="90"/>
        <v>0</v>
      </c>
      <c r="AB1959" s="171" t="str">
        <f t="shared" si="91"/>
        <v/>
      </c>
    </row>
    <row r="1960" spans="1:28" s="171" customFormat="1" ht="20">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IF(B1960="","",IF(ISERROR(MATCH($J1960,SorP!$B$1:$B$5661,0)),"",INDIRECT("'SorP'!$A$"&amp;MATCH($J1960,SorP!$B$1:$B$5661,0))))</f>
        <v/>
      </c>
      <c r="U1960" s="169"/>
      <c r="V1960" s="170" t="e">
        <f>IF(C1960="",NA(),MATCH($B1960&amp;$C1960,'Smelter Look-up'!$J:$J,0))</f>
        <v>#N/A</v>
      </c>
      <c r="X1960" s="171">
        <f t="shared" ca="1" si="90"/>
        <v>0</v>
      </c>
      <c r="AB1960" s="171" t="str">
        <f t="shared" si="91"/>
        <v/>
      </c>
    </row>
    <row r="1961" spans="1:28" s="171" customFormat="1" ht="20">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IF(B1961="","",IF(ISERROR(MATCH($J1961,SorP!$B$1:$B$5661,0)),"",INDIRECT("'SorP'!$A$"&amp;MATCH($J1961,SorP!$B$1:$B$5661,0))))</f>
        <v/>
      </c>
      <c r="U1961" s="169"/>
      <c r="V1961" s="170" t="e">
        <f>IF(C1961="",NA(),MATCH($B1961&amp;$C1961,'Smelter Look-up'!$J:$J,0))</f>
        <v>#N/A</v>
      </c>
      <c r="X1961" s="171">
        <f t="shared" ca="1" si="90"/>
        <v>0</v>
      </c>
      <c r="AB1961" s="171" t="str">
        <f t="shared" si="91"/>
        <v/>
      </c>
    </row>
    <row r="1962" spans="1:28" s="171" customFormat="1" ht="20">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IF(B1962="","",IF(ISERROR(MATCH($J1962,SorP!$B$1:$B$5661,0)),"",INDIRECT("'SorP'!$A$"&amp;MATCH($J1962,SorP!$B$1:$B$5661,0))))</f>
        <v/>
      </c>
      <c r="U1962" s="169"/>
      <c r="V1962" s="170" t="e">
        <f>IF(C1962="",NA(),MATCH($B1962&amp;$C1962,'Smelter Look-up'!$J:$J,0))</f>
        <v>#N/A</v>
      </c>
      <c r="X1962" s="171">
        <f t="shared" ca="1" si="90"/>
        <v>0</v>
      </c>
      <c r="AB1962" s="171" t="str">
        <f t="shared" si="91"/>
        <v/>
      </c>
    </row>
    <row r="1963" spans="1:28" s="171" customFormat="1" ht="20">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IF(B1963="","",IF(ISERROR(MATCH($J1963,SorP!$B$1:$B$5661,0)),"",INDIRECT("'SorP'!$A$"&amp;MATCH($J1963,SorP!$B$1:$B$5661,0))))</f>
        <v/>
      </c>
      <c r="U1963" s="169"/>
      <c r="V1963" s="170" t="e">
        <f>IF(C1963="",NA(),MATCH($B1963&amp;$C1963,'Smelter Look-up'!$J:$J,0))</f>
        <v>#N/A</v>
      </c>
      <c r="X1963" s="171">
        <f t="shared" ca="1" si="90"/>
        <v>0</v>
      </c>
      <c r="AB1963" s="171" t="str">
        <f t="shared" si="91"/>
        <v/>
      </c>
    </row>
    <row r="1964" spans="1:28" s="171" customFormat="1" ht="20">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IF(B1964="","",IF(ISERROR(MATCH($J1964,SorP!$B$1:$B$5661,0)),"",INDIRECT("'SorP'!$A$"&amp;MATCH($J1964,SorP!$B$1:$B$5661,0))))</f>
        <v/>
      </c>
      <c r="U1964" s="169"/>
      <c r="V1964" s="170" t="e">
        <f>IF(C1964="",NA(),MATCH($B1964&amp;$C1964,'Smelter Look-up'!$J:$J,0))</f>
        <v>#N/A</v>
      </c>
      <c r="X1964" s="171">
        <f t="shared" ca="1" si="90"/>
        <v>0</v>
      </c>
      <c r="AB1964" s="171" t="str">
        <f t="shared" si="91"/>
        <v/>
      </c>
    </row>
    <row r="1965" spans="1:28" s="171" customFormat="1" ht="20">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IF(B1965="","",IF(ISERROR(MATCH($J1965,SorP!$B$1:$B$5661,0)),"",INDIRECT("'SorP'!$A$"&amp;MATCH($J1965,SorP!$B$1:$B$5661,0))))</f>
        <v/>
      </c>
      <c r="U1965" s="169"/>
      <c r="V1965" s="170" t="e">
        <f>IF(C1965="",NA(),MATCH($B1965&amp;$C1965,'Smelter Look-up'!$J:$J,0))</f>
        <v>#N/A</v>
      </c>
      <c r="X1965" s="171">
        <f t="shared" ca="1" si="90"/>
        <v>0</v>
      </c>
      <c r="AB1965" s="171" t="str">
        <f t="shared" si="91"/>
        <v/>
      </c>
    </row>
    <row r="1966" spans="1:28" s="171" customFormat="1" ht="20">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IF(B1966="","",IF(ISERROR(MATCH($J1966,SorP!$B$1:$B$5661,0)),"",INDIRECT("'SorP'!$A$"&amp;MATCH($J1966,SorP!$B$1:$B$5661,0))))</f>
        <v/>
      </c>
      <c r="U1966" s="169"/>
      <c r="V1966" s="170" t="e">
        <f>IF(C1966="",NA(),MATCH($B1966&amp;$C1966,'Smelter Look-up'!$J:$J,0))</f>
        <v>#N/A</v>
      </c>
      <c r="X1966" s="171">
        <f t="shared" ca="1" si="90"/>
        <v>0</v>
      </c>
      <c r="AB1966" s="171" t="str">
        <f t="shared" si="91"/>
        <v/>
      </c>
    </row>
    <row r="1967" spans="1:28" s="171" customFormat="1" ht="20">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IF(B1967="","",IF(ISERROR(MATCH($J1967,SorP!$B$1:$B$5661,0)),"",INDIRECT("'SorP'!$A$"&amp;MATCH($J1967,SorP!$B$1:$B$5661,0))))</f>
        <v/>
      </c>
      <c r="U1967" s="169"/>
      <c r="V1967" s="170" t="e">
        <f>IF(C1967="",NA(),MATCH($B1967&amp;$C1967,'Smelter Look-up'!$J:$J,0))</f>
        <v>#N/A</v>
      </c>
      <c r="X1967" s="171">
        <f t="shared" ca="1" si="90"/>
        <v>0</v>
      </c>
      <c r="AB1967" s="171" t="str">
        <f t="shared" si="91"/>
        <v/>
      </c>
    </row>
    <row r="1968" spans="1:28" s="171" customFormat="1" ht="20">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IF(B1968="","",IF(ISERROR(MATCH($J1968,SorP!$B$1:$B$5661,0)),"",INDIRECT("'SorP'!$A$"&amp;MATCH($J1968,SorP!$B$1:$B$5661,0))))</f>
        <v/>
      </c>
      <c r="U1968" s="169"/>
      <c r="V1968" s="170" t="e">
        <f>IF(C1968="",NA(),MATCH($B1968&amp;$C1968,'Smelter Look-up'!$J:$J,0))</f>
        <v>#N/A</v>
      </c>
      <c r="X1968" s="171">
        <f t="shared" ca="1" si="90"/>
        <v>0</v>
      </c>
      <c r="AB1968" s="171" t="str">
        <f t="shared" si="91"/>
        <v/>
      </c>
    </row>
    <row r="1969" spans="1:28" s="171" customFormat="1" ht="20">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IF(B1969="","",IF(ISERROR(MATCH($J1969,SorP!$B$1:$B$5661,0)),"",INDIRECT("'SorP'!$A$"&amp;MATCH($J1969,SorP!$B$1:$B$5661,0))))</f>
        <v/>
      </c>
      <c r="U1969" s="169"/>
      <c r="V1969" s="170" t="e">
        <f>IF(C1969="",NA(),MATCH($B1969&amp;$C1969,'Smelter Look-up'!$J:$J,0))</f>
        <v>#N/A</v>
      </c>
      <c r="X1969" s="171">
        <f t="shared" ca="1" si="90"/>
        <v>0</v>
      </c>
      <c r="AB1969" s="171" t="str">
        <f t="shared" si="91"/>
        <v/>
      </c>
    </row>
    <row r="1970" spans="1:28" s="171" customFormat="1" ht="20">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IF(B1970="","",IF(ISERROR(MATCH($J1970,SorP!$B$1:$B$5661,0)),"",INDIRECT("'SorP'!$A$"&amp;MATCH($J1970,SorP!$B$1:$B$5661,0))))</f>
        <v/>
      </c>
      <c r="U1970" s="169"/>
      <c r="V1970" s="170" t="e">
        <f>IF(C1970="",NA(),MATCH($B1970&amp;$C1970,'Smelter Look-up'!$J:$J,0))</f>
        <v>#N/A</v>
      </c>
      <c r="X1970" s="171">
        <f t="shared" ca="1" si="90"/>
        <v>0</v>
      </c>
      <c r="AB1970" s="171" t="str">
        <f t="shared" si="91"/>
        <v/>
      </c>
    </row>
    <row r="1971" spans="1:28" s="171" customFormat="1" ht="20">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IF(B1971="","",IF(ISERROR(MATCH($J1971,SorP!$B$1:$B$5661,0)),"",INDIRECT("'SorP'!$A$"&amp;MATCH($J1971,SorP!$B$1:$B$5661,0))))</f>
        <v/>
      </c>
      <c r="U1971" s="169"/>
      <c r="V1971" s="170" t="e">
        <f>IF(C1971="",NA(),MATCH($B1971&amp;$C1971,'Smelter Look-up'!$J:$J,0))</f>
        <v>#N/A</v>
      </c>
      <c r="X1971" s="171">
        <f t="shared" ca="1" si="90"/>
        <v>0</v>
      </c>
      <c r="AB1971" s="171" t="str">
        <f t="shared" si="91"/>
        <v/>
      </c>
    </row>
    <row r="1972" spans="1:28" s="171" customFormat="1" ht="20">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IF(B1972="","",IF(ISERROR(MATCH($J1972,SorP!$B$1:$B$5661,0)),"",INDIRECT("'SorP'!$A$"&amp;MATCH($J1972,SorP!$B$1:$B$5661,0))))</f>
        <v/>
      </c>
      <c r="U1972" s="169"/>
      <c r="V1972" s="170" t="e">
        <f>IF(C1972="",NA(),MATCH($B1972&amp;$C1972,'Smelter Look-up'!$J:$J,0))</f>
        <v>#N/A</v>
      </c>
      <c r="X1972" s="171">
        <f t="shared" ca="1" si="90"/>
        <v>0</v>
      </c>
      <c r="AB1972" s="171" t="str">
        <f t="shared" si="91"/>
        <v/>
      </c>
    </row>
    <row r="1973" spans="1:28" s="171" customFormat="1" ht="20">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IF(B1973="","",IF(ISERROR(MATCH($J1973,SorP!$B$1:$B$5661,0)),"",INDIRECT("'SorP'!$A$"&amp;MATCH($J1973,SorP!$B$1:$B$5661,0))))</f>
        <v/>
      </c>
      <c r="U1973" s="169"/>
      <c r="V1973" s="170" t="e">
        <f>IF(C1973="",NA(),MATCH($B1973&amp;$C1973,'Smelter Look-up'!$J:$J,0))</f>
        <v>#N/A</v>
      </c>
      <c r="X1973" s="171">
        <f t="shared" ca="1" si="90"/>
        <v>0</v>
      </c>
      <c r="AB1973" s="171" t="str">
        <f t="shared" si="91"/>
        <v/>
      </c>
    </row>
    <row r="1974" spans="1:28" s="171" customFormat="1" ht="20">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IF(B1974="","",IF(ISERROR(MATCH($J1974,SorP!$B$1:$B$5661,0)),"",INDIRECT("'SorP'!$A$"&amp;MATCH($J1974,SorP!$B$1:$B$5661,0))))</f>
        <v/>
      </c>
      <c r="U1974" s="169"/>
      <c r="V1974" s="170" t="e">
        <f>IF(C1974="",NA(),MATCH($B1974&amp;$C1974,'Smelter Look-up'!$J:$J,0))</f>
        <v>#N/A</v>
      </c>
      <c r="X1974" s="171">
        <f t="shared" ca="1" si="90"/>
        <v>0</v>
      </c>
      <c r="AB1974" s="171" t="str">
        <f t="shared" si="91"/>
        <v/>
      </c>
    </row>
    <row r="1975" spans="1:28" s="171" customFormat="1" ht="20">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IF(B1975="","",IF(ISERROR(MATCH($J1975,SorP!$B$1:$B$5661,0)),"",INDIRECT("'SorP'!$A$"&amp;MATCH($J1975,SorP!$B$1:$B$5661,0))))</f>
        <v/>
      </c>
      <c r="U1975" s="169"/>
      <c r="V1975" s="170" t="e">
        <f>IF(C1975="",NA(),MATCH($B1975&amp;$C1975,'Smelter Look-up'!$J:$J,0))</f>
        <v>#N/A</v>
      </c>
      <c r="X1975" s="171">
        <f t="shared" ca="1" si="90"/>
        <v>0</v>
      </c>
      <c r="AB1975" s="171" t="str">
        <f t="shared" si="91"/>
        <v/>
      </c>
    </row>
    <row r="1976" spans="1:28" s="171" customFormat="1" ht="20">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IF(B1976="","",IF(ISERROR(MATCH($J1976,SorP!$B$1:$B$5661,0)),"",INDIRECT("'SorP'!$A$"&amp;MATCH($J1976,SorP!$B$1:$B$5661,0))))</f>
        <v/>
      </c>
      <c r="U1976" s="169"/>
      <c r="V1976" s="170" t="e">
        <f>IF(C1976="",NA(),MATCH($B1976&amp;$C1976,'Smelter Look-up'!$J:$J,0))</f>
        <v>#N/A</v>
      </c>
      <c r="X1976" s="171">
        <f t="shared" ca="1" si="90"/>
        <v>0</v>
      </c>
      <c r="AB1976" s="171" t="str">
        <f t="shared" si="91"/>
        <v/>
      </c>
    </row>
    <row r="1977" spans="1:28" s="171" customFormat="1" ht="20">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IF(B1977="","",IF(ISERROR(MATCH($J1977,SorP!$B$1:$B$5661,0)),"",INDIRECT("'SorP'!$A$"&amp;MATCH($J1977,SorP!$B$1:$B$5661,0))))</f>
        <v/>
      </c>
      <c r="U1977" s="169"/>
      <c r="V1977" s="170" t="e">
        <f>IF(C1977="",NA(),MATCH($B1977&amp;$C1977,'Smelter Look-up'!$J:$J,0))</f>
        <v>#N/A</v>
      </c>
      <c r="X1977" s="171">
        <f t="shared" ca="1" si="90"/>
        <v>0</v>
      </c>
      <c r="AB1977" s="171" t="str">
        <f t="shared" si="91"/>
        <v/>
      </c>
    </row>
    <row r="1978" spans="1:28" s="171" customFormat="1" ht="20">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IF(B1978="","",IF(ISERROR(MATCH($J1978,SorP!$B$1:$B$5661,0)),"",INDIRECT("'SorP'!$A$"&amp;MATCH($J1978,SorP!$B$1:$B$5661,0))))</f>
        <v/>
      </c>
      <c r="U1978" s="169"/>
      <c r="V1978" s="170" t="e">
        <f>IF(C1978="",NA(),MATCH($B1978&amp;$C1978,'Smelter Look-up'!$J:$J,0))</f>
        <v>#N/A</v>
      </c>
      <c r="X1978" s="171">
        <f t="shared" ca="1" si="90"/>
        <v>0</v>
      </c>
      <c r="AB1978" s="171" t="str">
        <f t="shared" si="91"/>
        <v/>
      </c>
    </row>
    <row r="1979" spans="1:28" s="171" customFormat="1" ht="20">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IF(B1979="","",IF(ISERROR(MATCH($J1979,SorP!$B$1:$B$5661,0)),"",INDIRECT("'SorP'!$A$"&amp;MATCH($J1979,SorP!$B$1:$B$5661,0))))</f>
        <v/>
      </c>
      <c r="U1979" s="169"/>
      <c r="V1979" s="170" t="e">
        <f>IF(C1979="",NA(),MATCH($B1979&amp;$C1979,'Smelter Look-up'!$J:$J,0))</f>
        <v>#N/A</v>
      </c>
      <c r="X1979" s="171">
        <f t="shared" ca="1" si="90"/>
        <v>0</v>
      </c>
      <c r="AB1979" s="171" t="str">
        <f t="shared" si="91"/>
        <v/>
      </c>
    </row>
    <row r="1980" spans="1:28" s="171" customFormat="1" ht="20">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IF(B1980="","",IF(ISERROR(MATCH($J1980,SorP!$B$1:$B$5661,0)),"",INDIRECT("'SorP'!$A$"&amp;MATCH($J1980,SorP!$B$1:$B$5661,0))))</f>
        <v/>
      </c>
      <c r="U1980" s="169"/>
      <c r="V1980" s="170" t="e">
        <f>IF(C1980="",NA(),MATCH($B1980&amp;$C1980,'Smelter Look-up'!$J:$J,0))</f>
        <v>#N/A</v>
      </c>
      <c r="X1980" s="171">
        <f t="shared" ca="1" si="90"/>
        <v>0</v>
      </c>
      <c r="AB1980" s="171" t="str">
        <f t="shared" si="91"/>
        <v/>
      </c>
    </row>
    <row r="1981" spans="1:28" s="171" customFormat="1" ht="20">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IF(B1981="","",IF(ISERROR(MATCH($J1981,SorP!$B$1:$B$5661,0)),"",INDIRECT("'SorP'!$A$"&amp;MATCH($J1981,SorP!$B$1:$B$5661,0))))</f>
        <v/>
      </c>
      <c r="U1981" s="169"/>
      <c r="V1981" s="170" t="e">
        <f>IF(C1981="",NA(),MATCH($B1981&amp;$C1981,'Smelter Look-up'!$J:$J,0))</f>
        <v>#N/A</v>
      </c>
      <c r="X1981" s="171">
        <f t="shared" ca="1" si="90"/>
        <v>0</v>
      </c>
      <c r="AB1981" s="171" t="str">
        <f t="shared" si="91"/>
        <v/>
      </c>
    </row>
    <row r="1982" spans="1:28" s="171" customFormat="1" ht="20">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IF(B1982="","",IF(ISERROR(MATCH($J1982,SorP!$B$1:$B$5661,0)),"",INDIRECT("'SorP'!$A$"&amp;MATCH($J1982,SorP!$B$1:$B$5661,0))))</f>
        <v/>
      </c>
      <c r="U1982" s="169"/>
      <c r="V1982" s="170" t="e">
        <f>IF(C1982="",NA(),MATCH($B1982&amp;$C1982,'Smelter Look-up'!$J:$J,0))</f>
        <v>#N/A</v>
      </c>
      <c r="X1982" s="171">
        <f t="shared" ca="1" si="90"/>
        <v>0</v>
      </c>
      <c r="AB1982" s="171" t="str">
        <f t="shared" si="91"/>
        <v/>
      </c>
    </row>
    <row r="1983" spans="1:28" s="171" customFormat="1" ht="20">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IF(B1983="","",IF(ISERROR(MATCH($J1983,SorP!$B$1:$B$5661,0)),"",INDIRECT("'SorP'!$A$"&amp;MATCH($J1983,SorP!$B$1:$B$5661,0))))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20">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20">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20">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20">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20">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20">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20">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20">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20">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20">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20">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20">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20">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20">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20">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20">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20">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20">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20">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20">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20">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20">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20">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20">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20">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20">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20">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20">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20">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20">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20">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20">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20">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20">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20">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20">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20">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20">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ca="1" si="93"/>
        <v>0</v>
      </c>
      <c r="AB2022" s="171" t="str">
        <f t="shared" si="94"/>
        <v/>
      </c>
    </row>
    <row r="2023" spans="1:28" s="171" customFormat="1" ht="20">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IF(B2023="","",IF(ISERROR(MATCH($J2023,SorP!$B$1:$B$5661,0)),"",INDIRECT("'SorP'!$A$"&amp;MATCH($J2023,SorP!$B$1:$B$5661,0))))</f>
        <v/>
      </c>
      <c r="U2023" s="169"/>
      <c r="V2023" s="170" t="e">
        <f>IF(C2023="",NA(),MATCH($B2023&amp;$C2023,'Smelter Look-up'!$J:$J,0))</f>
        <v>#N/A</v>
      </c>
      <c r="X2023" s="171">
        <f t="shared" ca="1" si="93"/>
        <v>0</v>
      </c>
      <c r="AB2023" s="171" t="str">
        <f t="shared" si="94"/>
        <v/>
      </c>
    </row>
    <row r="2024" spans="1:28" s="171" customFormat="1" ht="20">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IF(B2024="","",IF(ISERROR(MATCH($J2024,SorP!$B$1:$B$5661,0)),"",INDIRECT("'SorP'!$A$"&amp;MATCH($J2024,SorP!$B$1:$B$5661,0))))</f>
        <v/>
      </c>
      <c r="U2024" s="169"/>
      <c r="V2024" s="170" t="e">
        <f>IF(C2024="",NA(),MATCH($B2024&amp;$C2024,'Smelter Look-up'!$J:$J,0))</f>
        <v>#N/A</v>
      </c>
      <c r="X2024" s="171">
        <f t="shared" ca="1" si="93"/>
        <v>0</v>
      </c>
      <c r="AB2024" s="171" t="str">
        <f t="shared" si="94"/>
        <v/>
      </c>
    </row>
    <row r="2025" spans="1:28" s="171" customFormat="1" ht="20">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IF(B2025="","",IF(ISERROR(MATCH($J2025,SorP!$B$1:$B$5661,0)),"",INDIRECT("'SorP'!$A$"&amp;MATCH($J2025,SorP!$B$1:$B$5661,0))))</f>
        <v/>
      </c>
      <c r="U2025" s="169"/>
      <c r="V2025" s="170" t="e">
        <f>IF(C2025="",NA(),MATCH($B2025&amp;$C2025,'Smelter Look-up'!$J:$J,0))</f>
        <v>#N/A</v>
      </c>
      <c r="X2025" s="171">
        <f t="shared" ca="1" si="93"/>
        <v>0</v>
      </c>
      <c r="AB2025" s="171" t="str">
        <f t="shared" si="94"/>
        <v/>
      </c>
    </row>
    <row r="2026" spans="1:28" s="171" customFormat="1" ht="20">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IF(B2026="","",IF(ISERROR(MATCH($J2026,SorP!$B$1:$B$5661,0)),"",INDIRECT("'SorP'!$A$"&amp;MATCH($J2026,SorP!$B$1:$B$5661,0))))</f>
        <v/>
      </c>
      <c r="U2026" s="169"/>
      <c r="V2026" s="170" t="e">
        <f>IF(C2026="",NA(),MATCH($B2026&amp;$C2026,'Smelter Look-up'!$J:$J,0))</f>
        <v>#N/A</v>
      </c>
      <c r="X2026" s="171">
        <f t="shared" ca="1" si="93"/>
        <v>0</v>
      </c>
      <c r="AB2026" s="171" t="str">
        <f t="shared" si="94"/>
        <v/>
      </c>
    </row>
    <row r="2027" spans="1:28" s="171" customFormat="1" ht="20">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IF(B2027="","",IF(ISERROR(MATCH($J2027,SorP!$B$1:$B$5661,0)),"",INDIRECT("'SorP'!$A$"&amp;MATCH($J2027,SorP!$B$1:$B$5661,0))))</f>
        <v/>
      </c>
      <c r="U2027" s="169"/>
      <c r="V2027" s="170" t="e">
        <f>IF(C2027="",NA(),MATCH($B2027&amp;$C2027,'Smelter Look-up'!$J:$J,0))</f>
        <v>#N/A</v>
      </c>
      <c r="X2027" s="171">
        <f t="shared" ca="1" si="93"/>
        <v>0</v>
      </c>
      <c r="AB2027" s="171" t="str">
        <f t="shared" si="94"/>
        <v/>
      </c>
    </row>
    <row r="2028" spans="1:28" s="171" customFormat="1" ht="20">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IF(B2028="","",IF(ISERROR(MATCH($J2028,SorP!$B$1:$B$5661,0)),"",INDIRECT("'SorP'!$A$"&amp;MATCH($J2028,SorP!$B$1:$B$5661,0))))</f>
        <v/>
      </c>
      <c r="U2028" s="169"/>
      <c r="V2028" s="170" t="e">
        <f>IF(C2028="",NA(),MATCH($B2028&amp;$C2028,'Smelter Look-up'!$J:$J,0))</f>
        <v>#N/A</v>
      </c>
      <c r="X2028" s="171">
        <f t="shared" ca="1" si="93"/>
        <v>0</v>
      </c>
      <c r="AB2028" s="171" t="str">
        <f t="shared" si="94"/>
        <v/>
      </c>
    </row>
    <row r="2029" spans="1:28" s="171" customFormat="1" ht="20">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IF(B2029="","",IF(ISERROR(MATCH($J2029,SorP!$B$1:$B$5661,0)),"",INDIRECT("'SorP'!$A$"&amp;MATCH($J2029,SorP!$B$1:$B$5661,0))))</f>
        <v/>
      </c>
      <c r="U2029" s="169"/>
      <c r="V2029" s="170" t="e">
        <f>IF(C2029="",NA(),MATCH($B2029&amp;$C2029,'Smelter Look-up'!$J:$J,0))</f>
        <v>#N/A</v>
      </c>
      <c r="X2029" s="171">
        <f t="shared" ca="1" si="93"/>
        <v>0</v>
      </c>
      <c r="AB2029" s="171" t="str">
        <f t="shared" si="94"/>
        <v/>
      </c>
    </row>
    <row r="2030" spans="1:28" s="171" customFormat="1" ht="20">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IF(B2030="","",IF(ISERROR(MATCH($J2030,SorP!$B$1:$B$5661,0)),"",INDIRECT("'SorP'!$A$"&amp;MATCH($J2030,SorP!$B$1:$B$5661,0))))</f>
        <v/>
      </c>
      <c r="U2030" s="169"/>
      <c r="V2030" s="170" t="e">
        <f>IF(C2030="",NA(),MATCH($B2030&amp;$C2030,'Smelter Look-up'!$J:$J,0))</f>
        <v>#N/A</v>
      </c>
      <c r="X2030" s="171">
        <f t="shared" ca="1" si="93"/>
        <v>0</v>
      </c>
      <c r="AB2030" s="171" t="str">
        <f t="shared" si="94"/>
        <v/>
      </c>
    </row>
    <row r="2031" spans="1:28" s="171" customFormat="1" ht="20">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IF(B2031="","",IF(ISERROR(MATCH($J2031,SorP!$B$1:$B$5661,0)),"",INDIRECT("'SorP'!$A$"&amp;MATCH($J2031,SorP!$B$1:$B$5661,0))))</f>
        <v/>
      </c>
      <c r="U2031" s="169"/>
      <c r="V2031" s="170" t="e">
        <f>IF(C2031="",NA(),MATCH($B2031&amp;$C2031,'Smelter Look-up'!$J:$J,0))</f>
        <v>#N/A</v>
      </c>
      <c r="X2031" s="171">
        <f t="shared" ca="1" si="93"/>
        <v>0</v>
      </c>
      <c r="AB2031" s="171" t="str">
        <f t="shared" si="94"/>
        <v/>
      </c>
    </row>
    <row r="2032" spans="1:28" s="171" customFormat="1" ht="20">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IF(B2032="","",IF(ISERROR(MATCH($J2032,SorP!$B$1:$B$5661,0)),"",INDIRECT("'SorP'!$A$"&amp;MATCH($J2032,SorP!$B$1:$B$5661,0))))</f>
        <v/>
      </c>
      <c r="U2032" s="169"/>
      <c r="V2032" s="170" t="e">
        <f>IF(C2032="",NA(),MATCH($B2032&amp;$C2032,'Smelter Look-up'!$J:$J,0))</f>
        <v>#N/A</v>
      </c>
      <c r="X2032" s="171">
        <f t="shared" ca="1" si="93"/>
        <v>0</v>
      </c>
      <c r="AB2032" s="171" t="str">
        <f t="shared" si="94"/>
        <v/>
      </c>
    </row>
    <row r="2033" spans="1:28" s="171" customFormat="1" ht="20">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IF(B2033="","",IF(ISERROR(MATCH($J2033,SorP!$B$1:$B$5661,0)),"",INDIRECT("'SorP'!$A$"&amp;MATCH($J2033,SorP!$B$1:$B$5661,0))))</f>
        <v/>
      </c>
      <c r="U2033" s="169"/>
      <c r="V2033" s="170" t="e">
        <f>IF(C2033="",NA(),MATCH($B2033&amp;$C2033,'Smelter Look-up'!$J:$J,0))</f>
        <v>#N/A</v>
      </c>
      <c r="X2033" s="171">
        <f t="shared" ca="1" si="93"/>
        <v>0</v>
      </c>
      <c r="AB2033" s="171" t="str">
        <f t="shared" si="94"/>
        <v/>
      </c>
    </row>
    <row r="2034" spans="1:28" s="171" customFormat="1" ht="20">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IF(B2034="","",IF(ISERROR(MATCH($J2034,SorP!$B$1:$B$5661,0)),"",INDIRECT("'SorP'!$A$"&amp;MATCH($J2034,SorP!$B$1:$B$5661,0))))</f>
        <v/>
      </c>
      <c r="U2034" s="169"/>
      <c r="V2034" s="170" t="e">
        <f>IF(C2034="",NA(),MATCH($B2034&amp;$C2034,'Smelter Look-up'!$J:$J,0))</f>
        <v>#N/A</v>
      </c>
      <c r="X2034" s="171">
        <f t="shared" ca="1" si="93"/>
        <v>0</v>
      </c>
      <c r="AB2034" s="171" t="str">
        <f t="shared" si="94"/>
        <v/>
      </c>
    </row>
    <row r="2035" spans="1:28" s="171" customFormat="1" ht="20">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IF(B2035="","",IF(ISERROR(MATCH($J2035,SorP!$B$1:$B$5661,0)),"",INDIRECT("'SorP'!$A$"&amp;MATCH($J2035,SorP!$B$1:$B$5661,0))))</f>
        <v/>
      </c>
      <c r="U2035" s="169"/>
      <c r="V2035" s="170" t="e">
        <f>IF(C2035="",NA(),MATCH($B2035&amp;$C2035,'Smelter Look-up'!$J:$J,0))</f>
        <v>#N/A</v>
      </c>
      <c r="X2035" s="171">
        <f t="shared" ca="1" si="93"/>
        <v>0</v>
      </c>
      <c r="AB2035" s="171" t="str">
        <f t="shared" si="94"/>
        <v/>
      </c>
    </row>
    <row r="2036" spans="1:28" s="171" customFormat="1" ht="20">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IF(B2036="","",IF(ISERROR(MATCH($J2036,SorP!$B$1:$B$5661,0)),"",INDIRECT("'SorP'!$A$"&amp;MATCH($J2036,SorP!$B$1:$B$5661,0))))</f>
        <v/>
      </c>
      <c r="U2036" s="169"/>
      <c r="V2036" s="170" t="e">
        <f>IF(C2036="",NA(),MATCH($B2036&amp;$C2036,'Smelter Look-up'!$J:$J,0))</f>
        <v>#N/A</v>
      </c>
      <c r="X2036" s="171">
        <f t="shared" ca="1" si="93"/>
        <v>0</v>
      </c>
      <c r="AB2036" s="171" t="str">
        <f t="shared" si="94"/>
        <v/>
      </c>
    </row>
    <row r="2037" spans="1:28" s="171" customFormat="1" ht="20">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IF(B2037="","",IF(ISERROR(MATCH($J2037,SorP!$B$1:$B$5661,0)),"",INDIRECT("'SorP'!$A$"&amp;MATCH($J2037,SorP!$B$1:$B$5661,0))))</f>
        <v/>
      </c>
      <c r="U2037" s="169"/>
      <c r="V2037" s="170" t="e">
        <f>IF(C2037="",NA(),MATCH($B2037&amp;$C2037,'Smelter Look-up'!$J:$J,0))</f>
        <v>#N/A</v>
      </c>
      <c r="X2037" s="171">
        <f t="shared" ca="1" si="93"/>
        <v>0</v>
      </c>
      <c r="AB2037" s="171" t="str">
        <f t="shared" si="94"/>
        <v/>
      </c>
    </row>
    <row r="2038" spans="1:28" s="171" customFormat="1" ht="20">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IF(B2038="","",IF(ISERROR(MATCH($J2038,SorP!$B$1:$B$5661,0)),"",INDIRECT("'SorP'!$A$"&amp;MATCH($J2038,SorP!$B$1:$B$5661,0))))</f>
        <v/>
      </c>
      <c r="U2038" s="169"/>
      <c r="V2038" s="170" t="e">
        <f>IF(C2038="",NA(),MATCH($B2038&amp;$C2038,'Smelter Look-up'!$J:$J,0))</f>
        <v>#N/A</v>
      </c>
      <c r="X2038" s="171">
        <f t="shared" ca="1" si="93"/>
        <v>0</v>
      </c>
      <c r="AB2038" s="171" t="str">
        <f t="shared" si="94"/>
        <v/>
      </c>
    </row>
    <row r="2039" spans="1:28" s="171" customFormat="1" ht="20">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IF(B2039="","",IF(ISERROR(MATCH($J2039,SorP!$B$1:$B$5661,0)),"",INDIRECT("'SorP'!$A$"&amp;MATCH($J2039,SorP!$B$1:$B$5661,0))))</f>
        <v/>
      </c>
      <c r="U2039" s="169"/>
      <c r="V2039" s="170" t="e">
        <f>IF(C2039="",NA(),MATCH($B2039&amp;$C2039,'Smelter Look-up'!$J:$J,0))</f>
        <v>#N/A</v>
      </c>
      <c r="X2039" s="171">
        <f t="shared" ca="1" si="93"/>
        <v>0</v>
      </c>
      <c r="AB2039" s="171" t="str">
        <f t="shared" si="94"/>
        <v/>
      </c>
    </row>
    <row r="2040" spans="1:28" s="171" customFormat="1" ht="20">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IF(B2040="","",IF(ISERROR(MATCH($J2040,SorP!$B$1:$B$5661,0)),"",INDIRECT("'SorP'!$A$"&amp;MATCH($J2040,SorP!$B$1:$B$5661,0))))</f>
        <v/>
      </c>
      <c r="U2040" s="169"/>
      <c r="V2040" s="170" t="e">
        <f>IF(C2040="",NA(),MATCH($B2040&amp;$C2040,'Smelter Look-up'!$J:$J,0))</f>
        <v>#N/A</v>
      </c>
      <c r="X2040" s="171">
        <f t="shared" ca="1" si="93"/>
        <v>0</v>
      </c>
      <c r="AB2040" s="171" t="str">
        <f t="shared" si="94"/>
        <v/>
      </c>
    </row>
    <row r="2041" spans="1:28" s="171" customFormat="1" ht="20">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IF(B2041="","",IF(ISERROR(MATCH($J2041,SorP!$B$1:$B$5661,0)),"",INDIRECT("'SorP'!$A$"&amp;MATCH($J2041,SorP!$B$1:$B$5661,0))))</f>
        <v/>
      </c>
      <c r="U2041" s="169"/>
      <c r="V2041" s="170" t="e">
        <f>IF(C2041="",NA(),MATCH($B2041&amp;$C2041,'Smelter Look-up'!$J:$J,0))</f>
        <v>#N/A</v>
      </c>
      <c r="X2041" s="171">
        <f t="shared" ca="1" si="93"/>
        <v>0</v>
      </c>
      <c r="AB2041" s="171" t="str">
        <f t="shared" si="94"/>
        <v/>
      </c>
    </row>
    <row r="2042" spans="1:28" s="171" customFormat="1" ht="20">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IF(B2042="","",IF(ISERROR(MATCH($J2042,SorP!$B$1:$B$5661,0)),"",INDIRECT("'SorP'!$A$"&amp;MATCH($J2042,SorP!$B$1:$B$5661,0))))</f>
        <v/>
      </c>
      <c r="U2042" s="169"/>
      <c r="V2042" s="170" t="e">
        <f>IF(C2042="",NA(),MATCH($B2042&amp;$C2042,'Smelter Look-up'!$J:$J,0))</f>
        <v>#N/A</v>
      </c>
      <c r="X2042" s="171">
        <f t="shared" ca="1" si="93"/>
        <v>0</v>
      </c>
      <c r="AB2042" s="171" t="str">
        <f t="shared" si="94"/>
        <v/>
      </c>
    </row>
    <row r="2043" spans="1:28" s="171" customFormat="1" ht="20">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IF(B2043="","",IF(ISERROR(MATCH($J2043,SorP!$B$1:$B$5661,0)),"",INDIRECT("'SorP'!$A$"&amp;MATCH($J2043,SorP!$B$1:$B$5661,0))))</f>
        <v/>
      </c>
      <c r="U2043" s="169"/>
      <c r="V2043" s="170" t="e">
        <f>IF(C2043="",NA(),MATCH($B2043&amp;$C2043,'Smelter Look-up'!$J:$J,0))</f>
        <v>#N/A</v>
      </c>
      <c r="X2043" s="171">
        <f t="shared" ca="1" si="93"/>
        <v>0</v>
      </c>
      <c r="AB2043" s="171" t="str">
        <f t="shared" si="94"/>
        <v/>
      </c>
    </row>
    <row r="2044" spans="1:28" s="171" customFormat="1" ht="20">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IF(B2044="","",IF(ISERROR(MATCH($J2044,SorP!$B$1:$B$5661,0)),"",INDIRECT("'SorP'!$A$"&amp;MATCH($J2044,SorP!$B$1:$B$5661,0))))</f>
        <v/>
      </c>
      <c r="U2044" s="169"/>
      <c r="V2044" s="170" t="e">
        <f>IF(C2044="",NA(),MATCH($B2044&amp;$C2044,'Smelter Look-up'!$J:$J,0))</f>
        <v>#N/A</v>
      </c>
      <c r="X2044" s="171">
        <f t="shared" ca="1" si="93"/>
        <v>0</v>
      </c>
      <c r="AB2044" s="171" t="str">
        <f t="shared" si="94"/>
        <v/>
      </c>
    </row>
    <row r="2045" spans="1:28" s="171" customFormat="1" ht="20">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IF(B2045="","",IF(ISERROR(MATCH($J2045,SorP!$B$1:$B$5661,0)),"",INDIRECT("'SorP'!$A$"&amp;MATCH($J2045,SorP!$B$1:$B$5661,0))))</f>
        <v/>
      </c>
      <c r="U2045" s="169"/>
      <c r="V2045" s="170" t="e">
        <f>IF(C2045="",NA(),MATCH($B2045&amp;$C2045,'Smelter Look-up'!$J:$J,0))</f>
        <v>#N/A</v>
      </c>
      <c r="X2045" s="171">
        <f t="shared" ca="1" si="93"/>
        <v>0</v>
      </c>
      <c r="AB2045" s="171" t="str">
        <f t="shared" si="94"/>
        <v/>
      </c>
    </row>
    <row r="2046" spans="1:28" s="171" customFormat="1" ht="20">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IF(B2046="","",IF(ISERROR(MATCH($J2046,SorP!$B$1:$B$5661,0)),"",INDIRECT("'SorP'!$A$"&amp;MATCH($J2046,SorP!$B$1:$B$5661,0))))</f>
        <v/>
      </c>
      <c r="U2046" s="169"/>
      <c r="V2046" s="170" t="e">
        <f>IF(C2046="",NA(),MATCH($B2046&amp;$C2046,'Smelter Look-up'!$J:$J,0))</f>
        <v>#N/A</v>
      </c>
      <c r="X2046" s="171">
        <f t="shared" ca="1" si="93"/>
        <v>0</v>
      </c>
      <c r="AB2046" s="171" t="str">
        <f t="shared" si="94"/>
        <v/>
      </c>
    </row>
    <row r="2047" spans="1:28" s="171" customFormat="1" ht="20">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IF(B2047="","",IF(ISERROR(MATCH($J2047,SorP!$B$1:$B$5661,0)),"",INDIRECT("'SorP'!$A$"&amp;MATCH($J2047,SorP!$B$1:$B$5661,0))))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20">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20">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20">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20">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20">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20">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20">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20">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20">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20">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20">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20">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20">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20">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20">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20">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20">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20">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20">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20">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20">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20">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20">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20">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20">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20">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20">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20">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20">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20">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20">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20">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20">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20">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20">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20">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20">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20">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ca="1" si="96"/>
        <v>0</v>
      </c>
      <c r="AB2086" s="171" t="str">
        <f t="shared" si="97"/>
        <v/>
      </c>
    </row>
    <row r="2087" spans="1:28" s="171" customFormat="1" ht="20">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IF(B2087="","",IF(ISERROR(MATCH($J2087,SorP!$B$1:$B$5661,0)),"",INDIRECT("'SorP'!$A$"&amp;MATCH($J2087,SorP!$B$1:$B$5661,0))))</f>
        <v/>
      </c>
      <c r="U2087" s="169"/>
      <c r="V2087" s="170" t="e">
        <f>IF(C2087="",NA(),MATCH($B2087&amp;$C2087,'Smelter Look-up'!$J:$J,0))</f>
        <v>#N/A</v>
      </c>
      <c r="X2087" s="171">
        <f t="shared" ca="1" si="96"/>
        <v>0</v>
      </c>
      <c r="AB2087" s="171" t="str">
        <f t="shared" si="97"/>
        <v/>
      </c>
    </row>
    <row r="2088" spans="1:28" s="171" customFormat="1" ht="20">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IF(B2088="","",IF(ISERROR(MATCH($J2088,SorP!$B$1:$B$5661,0)),"",INDIRECT("'SorP'!$A$"&amp;MATCH($J2088,SorP!$B$1:$B$5661,0))))</f>
        <v/>
      </c>
      <c r="U2088" s="169"/>
      <c r="V2088" s="170" t="e">
        <f>IF(C2088="",NA(),MATCH($B2088&amp;$C2088,'Smelter Look-up'!$J:$J,0))</f>
        <v>#N/A</v>
      </c>
      <c r="X2088" s="171">
        <f t="shared" ca="1" si="96"/>
        <v>0</v>
      </c>
      <c r="AB2088" s="171" t="str">
        <f t="shared" si="97"/>
        <v/>
      </c>
    </row>
    <row r="2089" spans="1:28" s="171" customFormat="1" ht="20">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IF(B2089="","",IF(ISERROR(MATCH($J2089,SorP!$B$1:$B$5661,0)),"",INDIRECT("'SorP'!$A$"&amp;MATCH($J2089,SorP!$B$1:$B$5661,0))))</f>
        <v/>
      </c>
      <c r="U2089" s="169"/>
      <c r="V2089" s="170" t="e">
        <f>IF(C2089="",NA(),MATCH($B2089&amp;$C2089,'Smelter Look-up'!$J:$J,0))</f>
        <v>#N/A</v>
      </c>
      <c r="X2089" s="171">
        <f t="shared" ca="1" si="96"/>
        <v>0</v>
      </c>
      <c r="AB2089" s="171" t="str">
        <f t="shared" si="97"/>
        <v/>
      </c>
    </row>
    <row r="2090" spans="1:28" s="171" customFormat="1" ht="20">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IF(B2090="","",IF(ISERROR(MATCH($J2090,SorP!$B$1:$B$5661,0)),"",INDIRECT("'SorP'!$A$"&amp;MATCH($J2090,SorP!$B$1:$B$5661,0))))</f>
        <v/>
      </c>
      <c r="U2090" s="169"/>
      <c r="V2090" s="170" t="e">
        <f>IF(C2090="",NA(),MATCH($B2090&amp;$C2090,'Smelter Look-up'!$J:$J,0))</f>
        <v>#N/A</v>
      </c>
      <c r="X2090" s="171">
        <f t="shared" ca="1" si="96"/>
        <v>0</v>
      </c>
      <c r="AB2090" s="171" t="str">
        <f t="shared" si="97"/>
        <v/>
      </c>
    </row>
    <row r="2091" spans="1:28" s="171" customFormat="1" ht="20">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IF(B2091="","",IF(ISERROR(MATCH($J2091,SorP!$B$1:$B$5661,0)),"",INDIRECT("'SorP'!$A$"&amp;MATCH($J2091,SorP!$B$1:$B$5661,0))))</f>
        <v/>
      </c>
      <c r="U2091" s="169"/>
      <c r="V2091" s="170" t="e">
        <f>IF(C2091="",NA(),MATCH($B2091&amp;$C2091,'Smelter Look-up'!$J:$J,0))</f>
        <v>#N/A</v>
      </c>
      <c r="X2091" s="171">
        <f t="shared" ca="1" si="96"/>
        <v>0</v>
      </c>
      <c r="AB2091" s="171" t="str">
        <f t="shared" si="97"/>
        <v/>
      </c>
    </row>
    <row r="2092" spans="1:28" s="171" customFormat="1" ht="20">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IF(B2092="","",IF(ISERROR(MATCH($J2092,SorP!$B$1:$B$5661,0)),"",INDIRECT("'SorP'!$A$"&amp;MATCH($J2092,SorP!$B$1:$B$5661,0))))</f>
        <v/>
      </c>
      <c r="U2092" s="169"/>
      <c r="V2092" s="170" t="e">
        <f>IF(C2092="",NA(),MATCH($B2092&amp;$C2092,'Smelter Look-up'!$J:$J,0))</f>
        <v>#N/A</v>
      </c>
      <c r="X2092" s="171">
        <f t="shared" ca="1" si="96"/>
        <v>0</v>
      </c>
      <c r="AB2092" s="171" t="str">
        <f t="shared" si="97"/>
        <v/>
      </c>
    </row>
    <row r="2093" spans="1:28" s="171" customFormat="1" ht="20">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IF(B2093="","",IF(ISERROR(MATCH($J2093,SorP!$B$1:$B$5661,0)),"",INDIRECT("'SorP'!$A$"&amp;MATCH($J2093,SorP!$B$1:$B$5661,0))))</f>
        <v/>
      </c>
      <c r="U2093" s="169"/>
      <c r="V2093" s="170" t="e">
        <f>IF(C2093="",NA(),MATCH($B2093&amp;$C2093,'Smelter Look-up'!$J:$J,0))</f>
        <v>#N/A</v>
      </c>
      <c r="X2093" s="171">
        <f t="shared" ca="1" si="96"/>
        <v>0</v>
      </c>
      <c r="AB2093" s="171" t="str">
        <f t="shared" si="97"/>
        <v/>
      </c>
    </row>
    <row r="2094" spans="1:28" s="171" customFormat="1" ht="20">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IF(B2094="","",IF(ISERROR(MATCH($J2094,SorP!$B$1:$B$5661,0)),"",INDIRECT("'SorP'!$A$"&amp;MATCH($J2094,SorP!$B$1:$B$5661,0))))</f>
        <v/>
      </c>
      <c r="U2094" s="169"/>
      <c r="V2094" s="170" t="e">
        <f>IF(C2094="",NA(),MATCH($B2094&amp;$C2094,'Smelter Look-up'!$J:$J,0))</f>
        <v>#N/A</v>
      </c>
      <c r="X2094" s="171">
        <f t="shared" ca="1" si="96"/>
        <v>0</v>
      </c>
      <c r="AB2094" s="171" t="str">
        <f t="shared" si="97"/>
        <v/>
      </c>
    </row>
    <row r="2095" spans="1:28" s="171" customFormat="1" ht="20">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IF(B2095="","",IF(ISERROR(MATCH($J2095,SorP!$B$1:$B$5661,0)),"",INDIRECT("'SorP'!$A$"&amp;MATCH($J2095,SorP!$B$1:$B$5661,0))))</f>
        <v/>
      </c>
      <c r="U2095" s="169"/>
      <c r="V2095" s="170" t="e">
        <f>IF(C2095="",NA(),MATCH($B2095&amp;$C2095,'Smelter Look-up'!$J:$J,0))</f>
        <v>#N/A</v>
      </c>
      <c r="X2095" s="171">
        <f t="shared" ca="1" si="96"/>
        <v>0</v>
      </c>
      <c r="AB2095" s="171" t="str">
        <f t="shared" si="97"/>
        <v/>
      </c>
    </row>
    <row r="2096" spans="1:28" s="171" customFormat="1" ht="20">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IF(B2096="","",IF(ISERROR(MATCH($J2096,SorP!$B$1:$B$5661,0)),"",INDIRECT("'SorP'!$A$"&amp;MATCH($J2096,SorP!$B$1:$B$5661,0))))</f>
        <v/>
      </c>
      <c r="U2096" s="169"/>
      <c r="V2096" s="170" t="e">
        <f>IF(C2096="",NA(),MATCH($B2096&amp;$C2096,'Smelter Look-up'!$J:$J,0))</f>
        <v>#N/A</v>
      </c>
      <c r="X2096" s="171">
        <f t="shared" ca="1" si="96"/>
        <v>0</v>
      </c>
      <c r="AB2096" s="171" t="str">
        <f t="shared" si="97"/>
        <v/>
      </c>
    </row>
    <row r="2097" spans="1:28" s="171" customFormat="1" ht="20">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IF(B2097="","",IF(ISERROR(MATCH($J2097,SorP!$B$1:$B$5661,0)),"",INDIRECT("'SorP'!$A$"&amp;MATCH($J2097,SorP!$B$1:$B$5661,0))))</f>
        <v/>
      </c>
      <c r="U2097" s="169"/>
      <c r="V2097" s="170" t="e">
        <f>IF(C2097="",NA(),MATCH($B2097&amp;$C2097,'Smelter Look-up'!$J:$J,0))</f>
        <v>#N/A</v>
      </c>
      <c r="X2097" s="171">
        <f t="shared" ca="1" si="96"/>
        <v>0</v>
      </c>
      <c r="AB2097" s="171" t="str">
        <f t="shared" si="97"/>
        <v/>
      </c>
    </row>
    <row r="2098" spans="1:28" s="171" customFormat="1" ht="20">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IF(B2098="","",IF(ISERROR(MATCH($J2098,SorP!$B$1:$B$5661,0)),"",INDIRECT("'SorP'!$A$"&amp;MATCH($J2098,SorP!$B$1:$B$5661,0))))</f>
        <v/>
      </c>
      <c r="U2098" s="169"/>
      <c r="V2098" s="170" t="e">
        <f>IF(C2098="",NA(),MATCH($B2098&amp;$C2098,'Smelter Look-up'!$J:$J,0))</f>
        <v>#N/A</v>
      </c>
      <c r="X2098" s="171">
        <f t="shared" ca="1" si="96"/>
        <v>0</v>
      </c>
      <c r="AB2098" s="171" t="str">
        <f t="shared" si="97"/>
        <v/>
      </c>
    </row>
    <row r="2099" spans="1:28" s="171" customFormat="1" ht="20">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IF(B2099="","",IF(ISERROR(MATCH($J2099,SorP!$B$1:$B$5661,0)),"",INDIRECT("'SorP'!$A$"&amp;MATCH($J2099,SorP!$B$1:$B$5661,0))))</f>
        <v/>
      </c>
      <c r="U2099" s="169"/>
      <c r="V2099" s="170" t="e">
        <f>IF(C2099="",NA(),MATCH($B2099&amp;$C2099,'Smelter Look-up'!$J:$J,0))</f>
        <v>#N/A</v>
      </c>
      <c r="X2099" s="171">
        <f t="shared" ca="1" si="96"/>
        <v>0</v>
      </c>
      <c r="AB2099" s="171" t="str">
        <f t="shared" si="97"/>
        <v/>
      </c>
    </row>
    <row r="2100" spans="1:28" s="171" customFormat="1" ht="20">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IF(B2100="","",IF(ISERROR(MATCH($J2100,SorP!$B$1:$B$5661,0)),"",INDIRECT("'SorP'!$A$"&amp;MATCH($J2100,SorP!$B$1:$B$5661,0))))</f>
        <v/>
      </c>
      <c r="U2100" s="169"/>
      <c r="V2100" s="170" t="e">
        <f>IF(C2100="",NA(),MATCH($B2100&amp;$C2100,'Smelter Look-up'!$J:$J,0))</f>
        <v>#N/A</v>
      </c>
      <c r="X2100" s="171">
        <f t="shared" ca="1" si="96"/>
        <v>0</v>
      </c>
      <c r="AB2100" s="171" t="str">
        <f t="shared" si="97"/>
        <v/>
      </c>
    </row>
    <row r="2101" spans="1:28" s="171" customFormat="1" ht="20">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IF(B2101="","",IF(ISERROR(MATCH($J2101,SorP!$B$1:$B$5661,0)),"",INDIRECT("'SorP'!$A$"&amp;MATCH($J2101,SorP!$B$1:$B$5661,0))))</f>
        <v/>
      </c>
      <c r="U2101" s="169"/>
      <c r="V2101" s="170" t="e">
        <f>IF(C2101="",NA(),MATCH($B2101&amp;$C2101,'Smelter Look-up'!$J:$J,0))</f>
        <v>#N/A</v>
      </c>
      <c r="X2101" s="171">
        <f t="shared" ca="1" si="96"/>
        <v>0</v>
      </c>
      <c r="AB2101" s="171" t="str">
        <f t="shared" si="97"/>
        <v/>
      </c>
    </row>
    <row r="2102" spans="1:28" s="171" customFormat="1" ht="20">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IF(B2102="","",IF(ISERROR(MATCH($J2102,SorP!$B$1:$B$5661,0)),"",INDIRECT("'SorP'!$A$"&amp;MATCH($J2102,SorP!$B$1:$B$5661,0))))</f>
        <v/>
      </c>
      <c r="U2102" s="169"/>
      <c r="V2102" s="170" t="e">
        <f>IF(C2102="",NA(),MATCH($B2102&amp;$C2102,'Smelter Look-up'!$J:$J,0))</f>
        <v>#N/A</v>
      </c>
      <c r="X2102" s="171">
        <f t="shared" ca="1" si="96"/>
        <v>0</v>
      </c>
      <c r="AB2102" s="171" t="str">
        <f t="shared" si="97"/>
        <v/>
      </c>
    </row>
    <row r="2103" spans="1:28" s="171" customFormat="1" ht="20">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IF(B2103="","",IF(ISERROR(MATCH($J2103,SorP!$B$1:$B$5661,0)),"",INDIRECT("'SorP'!$A$"&amp;MATCH($J2103,SorP!$B$1:$B$5661,0))))</f>
        <v/>
      </c>
      <c r="U2103" s="169"/>
      <c r="V2103" s="170" t="e">
        <f>IF(C2103="",NA(),MATCH($B2103&amp;$C2103,'Smelter Look-up'!$J:$J,0))</f>
        <v>#N/A</v>
      </c>
      <c r="X2103" s="171">
        <f t="shared" ca="1" si="96"/>
        <v>0</v>
      </c>
      <c r="AB2103" s="171" t="str">
        <f t="shared" si="97"/>
        <v/>
      </c>
    </row>
    <row r="2104" spans="1:28" s="171" customFormat="1" ht="20">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IF(B2104="","",IF(ISERROR(MATCH($J2104,SorP!$B$1:$B$5661,0)),"",INDIRECT("'SorP'!$A$"&amp;MATCH($J2104,SorP!$B$1:$B$5661,0))))</f>
        <v/>
      </c>
      <c r="U2104" s="169"/>
      <c r="V2104" s="170" t="e">
        <f>IF(C2104="",NA(),MATCH($B2104&amp;$C2104,'Smelter Look-up'!$J:$J,0))</f>
        <v>#N/A</v>
      </c>
      <c r="X2104" s="171">
        <f t="shared" ca="1" si="96"/>
        <v>0</v>
      </c>
      <c r="AB2104" s="171" t="str">
        <f t="shared" si="97"/>
        <v/>
      </c>
    </row>
    <row r="2105" spans="1:28" s="171" customFormat="1" ht="20">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IF(B2105="","",IF(ISERROR(MATCH($J2105,SorP!$B$1:$B$5661,0)),"",INDIRECT("'SorP'!$A$"&amp;MATCH($J2105,SorP!$B$1:$B$5661,0))))</f>
        <v/>
      </c>
      <c r="U2105" s="169"/>
      <c r="V2105" s="170" t="e">
        <f>IF(C2105="",NA(),MATCH($B2105&amp;$C2105,'Smelter Look-up'!$J:$J,0))</f>
        <v>#N/A</v>
      </c>
      <c r="X2105" s="171">
        <f t="shared" ca="1" si="96"/>
        <v>0</v>
      </c>
      <c r="AB2105" s="171" t="str">
        <f t="shared" si="97"/>
        <v/>
      </c>
    </row>
    <row r="2106" spans="1:28" s="171" customFormat="1" ht="20">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IF(B2106="","",IF(ISERROR(MATCH($J2106,SorP!$B$1:$B$5661,0)),"",INDIRECT("'SorP'!$A$"&amp;MATCH($J2106,SorP!$B$1:$B$5661,0))))</f>
        <v/>
      </c>
      <c r="U2106" s="169"/>
      <c r="V2106" s="170" t="e">
        <f>IF(C2106="",NA(),MATCH($B2106&amp;$C2106,'Smelter Look-up'!$J:$J,0))</f>
        <v>#N/A</v>
      </c>
      <c r="X2106" s="171">
        <f t="shared" ca="1" si="96"/>
        <v>0</v>
      </c>
      <c r="AB2106" s="171" t="str">
        <f t="shared" si="97"/>
        <v/>
      </c>
    </row>
    <row r="2107" spans="1:28" s="171" customFormat="1" ht="20">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IF(B2107="","",IF(ISERROR(MATCH($J2107,SorP!$B$1:$B$5661,0)),"",INDIRECT("'SorP'!$A$"&amp;MATCH($J2107,SorP!$B$1:$B$5661,0))))</f>
        <v/>
      </c>
      <c r="U2107" s="169"/>
      <c r="V2107" s="170" t="e">
        <f>IF(C2107="",NA(),MATCH($B2107&amp;$C2107,'Smelter Look-up'!$J:$J,0))</f>
        <v>#N/A</v>
      </c>
      <c r="X2107" s="171">
        <f t="shared" ca="1" si="96"/>
        <v>0</v>
      </c>
      <c r="AB2107" s="171" t="str">
        <f t="shared" si="97"/>
        <v/>
      </c>
    </row>
    <row r="2108" spans="1:28" s="171" customFormat="1" ht="20">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IF(B2108="","",IF(ISERROR(MATCH($J2108,SorP!$B$1:$B$5661,0)),"",INDIRECT("'SorP'!$A$"&amp;MATCH($J2108,SorP!$B$1:$B$5661,0))))</f>
        <v/>
      </c>
      <c r="U2108" s="169"/>
      <c r="V2108" s="170" t="e">
        <f>IF(C2108="",NA(),MATCH($B2108&amp;$C2108,'Smelter Look-up'!$J:$J,0))</f>
        <v>#N/A</v>
      </c>
      <c r="X2108" s="171">
        <f t="shared" ca="1" si="96"/>
        <v>0</v>
      </c>
      <c r="AB2108" s="171" t="str">
        <f t="shared" si="97"/>
        <v/>
      </c>
    </row>
    <row r="2109" spans="1:28" s="171" customFormat="1" ht="20">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IF(B2109="","",IF(ISERROR(MATCH($J2109,SorP!$B$1:$B$5661,0)),"",INDIRECT("'SorP'!$A$"&amp;MATCH($J2109,SorP!$B$1:$B$5661,0))))</f>
        <v/>
      </c>
      <c r="U2109" s="169"/>
      <c r="V2109" s="170" t="e">
        <f>IF(C2109="",NA(),MATCH($B2109&amp;$C2109,'Smelter Look-up'!$J:$J,0))</f>
        <v>#N/A</v>
      </c>
      <c r="X2109" s="171">
        <f t="shared" ca="1" si="96"/>
        <v>0</v>
      </c>
      <c r="AB2109" s="171" t="str">
        <f t="shared" si="97"/>
        <v/>
      </c>
    </row>
    <row r="2110" spans="1:28" s="171" customFormat="1" ht="20">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IF(B2110="","",IF(ISERROR(MATCH($J2110,SorP!$B$1:$B$5661,0)),"",INDIRECT("'SorP'!$A$"&amp;MATCH($J2110,SorP!$B$1:$B$5661,0))))</f>
        <v/>
      </c>
      <c r="U2110" s="169"/>
      <c r="V2110" s="170" t="e">
        <f>IF(C2110="",NA(),MATCH($B2110&amp;$C2110,'Smelter Look-up'!$J:$J,0))</f>
        <v>#N/A</v>
      </c>
      <c r="X2110" s="171">
        <f t="shared" ca="1" si="96"/>
        <v>0</v>
      </c>
      <c r="AB2110" s="171" t="str">
        <f t="shared" si="97"/>
        <v/>
      </c>
    </row>
    <row r="2111" spans="1:28" s="171" customFormat="1" ht="20">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IF(B2111="","",IF(ISERROR(MATCH($J2111,SorP!$B$1:$B$5661,0)),"",INDIRECT("'SorP'!$A$"&amp;MATCH($J2111,SorP!$B$1:$B$5661,0))))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20">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20">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20">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20">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20">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20">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20">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20">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20">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20">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20">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20">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20">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20">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20">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20">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20">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20">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20">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20">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20">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20">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20">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20">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20">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20">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20">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20">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20">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20">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20">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20">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20">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20">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20">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20">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20">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20">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ca="1" si="99"/>
        <v>0</v>
      </c>
      <c r="AB2150" s="171" t="str">
        <f t="shared" si="100"/>
        <v/>
      </c>
    </row>
    <row r="2151" spans="1:28" s="171" customFormat="1" ht="20">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IF(B2151="","",IF(ISERROR(MATCH($J2151,SorP!$B$1:$B$5661,0)),"",INDIRECT("'SorP'!$A$"&amp;MATCH($J2151,SorP!$B$1:$B$5661,0))))</f>
        <v/>
      </c>
      <c r="U2151" s="169"/>
      <c r="V2151" s="170" t="e">
        <f>IF(C2151="",NA(),MATCH($B2151&amp;$C2151,'Smelter Look-up'!$J:$J,0))</f>
        <v>#N/A</v>
      </c>
      <c r="X2151" s="171">
        <f t="shared" ca="1" si="99"/>
        <v>0</v>
      </c>
      <c r="AB2151" s="171" t="str">
        <f t="shared" si="100"/>
        <v/>
      </c>
    </row>
    <row r="2152" spans="1:28" s="171" customFormat="1" ht="20">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IF(B2152="","",IF(ISERROR(MATCH($J2152,SorP!$B$1:$B$5661,0)),"",INDIRECT("'SorP'!$A$"&amp;MATCH($J2152,SorP!$B$1:$B$5661,0))))</f>
        <v/>
      </c>
      <c r="U2152" s="169"/>
      <c r="V2152" s="170" t="e">
        <f>IF(C2152="",NA(),MATCH($B2152&amp;$C2152,'Smelter Look-up'!$J:$J,0))</f>
        <v>#N/A</v>
      </c>
      <c r="X2152" s="171">
        <f t="shared" ca="1" si="99"/>
        <v>0</v>
      </c>
      <c r="AB2152" s="171" t="str">
        <f t="shared" si="100"/>
        <v/>
      </c>
    </row>
    <row r="2153" spans="1:28" s="171" customFormat="1" ht="20">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IF(B2153="","",IF(ISERROR(MATCH($J2153,SorP!$B$1:$B$5661,0)),"",INDIRECT("'SorP'!$A$"&amp;MATCH($J2153,SorP!$B$1:$B$5661,0))))</f>
        <v/>
      </c>
      <c r="U2153" s="169"/>
      <c r="V2153" s="170" t="e">
        <f>IF(C2153="",NA(),MATCH($B2153&amp;$C2153,'Smelter Look-up'!$J:$J,0))</f>
        <v>#N/A</v>
      </c>
      <c r="X2153" s="171">
        <f t="shared" ca="1" si="99"/>
        <v>0</v>
      </c>
      <c r="AB2153" s="171" t="str">
        <f t="shared" si="100"/>
        <v/>
      </c>
    </row>
    <row r="2154" spans="1:28" s="171" customFormat="1" ht="20">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IF(B2154="","",IF(ISERROR(MATCH($J2154,SorP!$B$1:$B$5661,0)),"",INDIRECT("'SorP'!$A$"&amp;MATCH($J2154,SorP!$B$1:$B$5661,0))))</f>
        <v/>
      </c>
      <c r="U2154" s="169"/>
      <c r="V2154" s="170" t="e">
        <f>IF(C2154="",NA(),MATCH($B2154&amp;$C2154,'Smelter Look-up'!$J:$J,0))</f>
        <v>#N/A</v>
      </c>
      <c r="X2154" s="171">
        <f t="shared" ca="1" si="99"/>
        <v>0</v>
      </c>
      <c r="AB2154" s="171" t="str">
        <f t="shared" si="100"/>
        <v/>
      </c>
    </row>
    <row r="2155" spans="1:28" s="171" customFormat="1" ht="20">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IF(B2155="","",IF(ISERROR(MATCH($J2155,SorP!$B$1:$B$5661,0)),"",INDIRECT("'SorP'!$A$"&amp;MATCH($J2155,SorP!$B$1:$B$5661,0))))</f>
        <v/>
      </c>
      <c r="U2155" s="169"/>
      <c r="V2155" s="170" t="e">
        <f>IF(C2155="",NA(),MATCH($B2155&amp;$C2155,'Smelter Look-up'!$J:$J,0))</f>
        <v>#N/A</v>
      </c>
      <c r="X2155" s="171">
        <f t="shared" ca="1" si="99"/>
        <v>0</v>
      </c>
      <c r="AB2155" s="171" t="str">
        <f t="shared" si="100"/>
        <v/>
      </c>
    </row>
    <row r="2156" spans="1:28" s="171" customFormat="1" ht="20">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IF(B2156="","",IF(ISERROR(MATCH($J2156,SorP!$B$1:$B$5661,0)),"",INDIRECT("'SorP'!$A$"&amp;MATCH($J2156,SorP!$B$1:$B$5661,0))))</f>
        <v/>
      </c>
      <c r="U2156" s="169"/>
      <c r="V2156" s="170" t="e">
        <f>IF(C2156="",NA(),MATCH($B2156&amp;$C2156,'Smelter Look-up'!$J:$J,0))</f>
        <v>#N/A</v>
      </c>
      <c r="X2156" s="171">
        <f t="shared" ca="1" si="99"/>
        <v>0</v>
      </c>
      <c r="AB2156" s="171" t="str">
        <f t="shared" si="100"/>
        <v/>
      </c>
    </row>
    <row r="2157" spans="1:28" s="171" customFormat="1" ht="20">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IF(B2157="","",IF(ISERROR(MATCH($J2157,SorP!$B$1:$B$5661,0)),"",INDIRECT("'SorP'!$A$"&amp;MATCH($J2157,SorP!$B$1:$B$5661,0))))</f>
        <v/>
      </c>
      <c r="U2157" s="169"/>
      <c r="V2157" s="170" t="e">
        <f>IF(C2157="",NA(),MATCH($B2157&amp;$C2157,'Smelter Look-up'!$J:$J,0))</f>
        <v>#N/A</v>
      </c>
      <c r="X2157" s="171">
        <f t="shared" ca="1" si="99"/>
        <v>0</v>
      </c>
      <c r="AB2157" s="171" t="str">
        <f t="shared" si="100"/>
        <v/>
      </c>
    </row>
    <row r="2158" spans="1:28" s="171" customFormat="1" ht="20">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IF(B2158="","",IF(ISERROR(MATCH($J2158,SorP!$B$1:$B$5661,0)),"",INDIRECT("'SorP'!$A$"&amp;MATCH($J2158,SorP!$B$1:$B$5661,0))))</f>
        <v/>
      </c>
      <c r="U2158" s="169"/>
      <c r="V2158" s="170" t="e">
        <f>IF(C2158="",NA(),MATCH($B2158&amp;$C2158,'Smelter Look-up'!$J:$J,0))</f>
        <v>#N/A</v>
      </c>
      <c r="X2158" s="171">
        <f t="shared" ca="1" si="99"/>
        <v>0</v>
      </c>
      <c r="AB2158" s="171" t="str">
        <f t="shared" si="100"/>
        <v/>
      </c>
    </row>
    <row r="2159" spans="1:28" s="171" customFormat="1" ht="20">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IF(B2159="","",IF(ISERROR(MATCH($J2159,SorP!$B$1:$B$5661,0)),"",INDIRECT("'SorP'!$A$"&amp;MATCH($J2159,SorP!$B$1:$B$5661,0))))</f>
        <v/>
      </c>
      <c r="U2159" s="169"/>
      <c r="V2159" s="170" t="e">
        <f>IF(C2159="",NA(),MATCH($B2159&amp;$C2159,'Smelter Look-up'!$J:$J,0))</f>
        <v>#N/A</v>
      </c>
      <c r="X2159" s="171">
        <f t="shared" ca="1" si="99"/>
        <v>0</v>
      </c>
      <c r="AB2159" s="171" t="str">
        <f t="shared" si="100"/>
        <v/>
      </c>
    </row>
    <row r="2160" spans="1:28" s="171" customFormat="1" ht="20">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IF(B2160="","",IF(ISERROR(MATCH($J2160,SorP!$B$1:$B$5661,0)),"",INDIRECT("'SorP'!$A$"&amp;MATCH($J2160,SorP!$B$1:$B$5661,0))))</f>
        <v/>
      </c>
      <c r="U2160" s="169"/>
      <c r="V2160" s="170" t="e">
        <f>IF(C2160="",NA(),MATCH($B2160&amp;$C2160,'Smelter Look-up'!$J:$J,0))</f>
        <v>#N/A</v>
      </c>
      <c r="X2160" s="171">
        <f t="shared" ca="1" si="99"/>
        <v>0</v>
      </c>
      <c r="AB2160" s="171" t="str">
        <f t="shared" si="100"/>
        <v/>
      </c>
    </row>
    <row r="2161" spans="1:28" s="171" customFormat="1" ht="20">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IF(B2161="","",IF(ISERROR(MATCH($J2161,SorP!$B$1:$B$5661,0)),"",INDIRECT("'SorP'!$A$"&amp;MATCH($J2161,SorP!$B$1:$B$5661,0))))</f>
        <v/>
      </c>
      <c r="U2161" s="169"/>
      <c r="V2161" s="170" t="e">
        <f>IF(C2161="",NA(),MATCH($B2161&amp;$C2161,'Smelter Look-up'!$J:$J,0))</f>
        <v>#N/A</v>
      </c>
      <c r="X2161" s="171">
        <f t="shared" ca="1" si="99"/>
        <v>0</v>
      </c>
      <c r="AB2161" s="171" t="str">
        <f t="shared" si="100"/>
        <v/>
      </c>
    </row>
    <row r="2162" spans="1:28" s="171" customFormat="1" ht="20">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IF(B2162="","",IF(ISERROR(MATCH($J2162,SorP!$B$1:$B$5661,0)),"",INDIRECT("'SorP'!$A$"&amp;MATCH($J2162,SorP!$B$1:$B$5661,0))))</f>
        <v/>
      </c>
      <c r="U2162" s="169"/>
      <c r="V2162" s="170" t="e">
        <f>IF(C2162="",NA(),MATCH($B2162&amp;$C2162,'Smelter Look-up'!$J:$J,0))</f>
        <v>#N/A</v>
      </c>
      <c r="X2162" s="171">
        <f t="shared" ca="1" si="99"/>
        <v>0</v>
      </c>
      <c r="AB2162" s="171" t="str">
        <f t="shared" si="100"/>
        <v/>
      </c>
    </row>
    <row r="2163" spans="1:28" s="171" customFormat="1" ht="20">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IF(B2163="","",IF(ISERROR(MATCH($J2163,SorP!$B$1:$B$5661,0)),"",INDIRECT("'SorP'!$A$"&amp;MATCH($J2163,SorP!$B$1:$B$5661,0))))</f>
        <v/>
      </c>
      <c r="U2163" s="169"/>
      <c r="V2163" s="170" t="e">
        <f>IF(C2163="",NA(),MATCH($B2163&amp;$C2163,'Smelter Look-up'!$J:$J,0))</f>
        <v>#N/A</v>
      </c>
      <c r="X2163" s="171">
        <f t="shared" ca="1" si="99"/>
        <v>0</v>
      </c>
      <c r="AB2163" s="171" t="str">
        <f t="shared" si="100"/>
        <v/>
      </c>
    </row>
    <row r="2164" spans="1:28" s="171" customFormat="1" ht="20">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IF(B2164="","",IF(ISERROR(MATCH($J2164,SorP!$B$1:$B$5661,0)),"",INDIRECT("'SorP'!$A$"&amp;MATCH($J2164,SorP!$B$1:$B$5661,0))))</f>
        <v/>
      </c>
      <c r="U2164" s="169"/>
      <c r="V2164" s="170" t="e">
        <f>IF(C2164="",NA(),MATCH($B2164&amp;$C2164,'Smelter Look-up'!$J:$J,0))</f>
        <v>#N/A</v>
      </c>
      <c r="X2164" s="171">
        <f t="shared" ca="1" si="99"/>
        <v>0</v>
      </c>
      <c r="AB2164" s="171" t="str">
        <f t="shared" si="100"/>
        <v/>
      </c>
    </row>
    <row r="2165" spans="1:28" s="171" customFormat="1" ht="20">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IF(B2165="","",IF(ISERROR(MATCH($J2165,SorP!$B$1:$B$5661,0)),"",INDIRECT("'SorP'!$A$"&amp;MATCH($J2165,SorP!$B$1:$B$5661,0))))</f>
        <v/>
      </c>
      <c r="U2165" s="169"/>
      <c r="V2165" s="170" t="e">
        <f>IF(C2165="",NA(),MATCH($B2165&amp;$C2165,'Smelter Look-up'!$J:$J,0))</f>
        <v>#N/A</v>
      </c>
      <c r="X2165" s="171">
        <f t="shared" ca="1" si="99"/>
        <v>0</v>
      </c>
      <c r="AB2165" s="171" t="str">
        <f t="shared" si="100"/>
        <v/>
      </c>
    </row>
    <row r="2166" spans="1:28" s="171" customFormat="1" ht="20">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IF(B2166="","",IF(ISERROR(MATCH($J2166,SorP!$B$1:$B$5661,0)),"",INDIRECT("'SorP'!$A$"&amp;MATCH($J2166,SorP!$B$1:$B$5661,0))))</f>
        <v/>
      </c>
      <c r="U2166" s="169"/>
      <c r="V2166" s="170" t="e">
        <f>IF(C2166="",NA(),MATCH($B2166&amp;$C2166,'Smelter Look-up'!$J:$J,0))</f>
        <v>#N/A</v>
      </c>
      <c r="X2166" s="171">
        <f t="shared" ca="1" si="99"/>
        <v>0</v>
      </c>
      <c r="AB2166" s="171" t="str">
        <f t="shared" si="100"/>
        <v/>
      </c>
    </row>
    <row r="2167" spans="1:28" s="171" customFormat="1" ht="20">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IF(B2167="","",IF(ISERROR(MATCH($J2167,SorP!$B$1:$B$5661,0)),"",INDIRECT("'SorP'!$A$"&amp;MATCH($J2167,SorP!$B$1:$B$5661,0))))</f>
        <v/>
      </c>
      <c r="U2167" s="169"/>
      <c r="V2167" s="170" t="e">
        <f>IF(C2167="",NA(),MATCH($B2167&amp;$C2167,'Smelter Look-up'!$J:$J,0))</f>
        <v>#N/A</v>
      </c>
      <c r="X2167" s="171">
        <f t="shared" ca="1" si="99"/>
        <v>0</v>
      </c>
      <c r="AB2167" s="171" t="str">
        <f t="shared" si="100"/>
        <v/>
      </c>
    </row>
    <row r="2168" spans="1:28" s="171" customFormat="1" ht="20">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IF(B2168="","",IF(ISERROR(MATCH($J2168,SorP!$B$1:$B$5661,0)),"",INDIRECT("'SorP'!$A$"&amp;MATCH($J2168,SorP!$B$1:$B$5661,0))))</f>
        <v/>
      </c>
      <c r="U2168" s="169"/>
      <c r="V2168" s="170" t="e">
        <f>IF(C2168="",NA(),MATCH($B2168&amp;$C2168,'Smelter Look-up'!$J:$J,0))</f>
        <v>#N/A</v>
      </c>
      <c r="X2168" s="171">
        <f t="shared" ca="1" si="99"/>
        <v>0</v>
      </c>
      <c r="AB2168" s="171" t="str">
        <f t="shared" si="100"/>
        <v/>
      </c>
    </row>
    <row r="2169" spans="1:28" s="171" customFormat="1" ht="20">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IF(B2169="","",IF(ISERROR(MATCH($J2169,SorP!$B$1:$B$5661,0)),"",INDIRECT("'SorP'!$A$"&amp;MATCH($J2169,SorP!$B$1:$B$5661,0))))</f>
        <v/>
      </c>
      <c r="U2169" s="169"/>
      <c r="V2169" s="170" t="e">
        <f>IF(C2169="",NA(),MATCH($B2169&amp;$C2169,'Smelter Look-up'!$J:$J,0))</f>
        <v>#N/A</v>
      </c>
      <c r="X2169" s="171">
        <f t="shared" ca="1" si="99"/>
        <v>0</v>
      </c>
      <c r="AB2169" s="171" t="str">
        <f t="shared" si="100"/>
        <v/>
      </c>
    </row>
    <row r="2170" spans="1:28" s="171" customFormat="1" ht="20">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IF(B2170="","",IF(ISERROR(MATCH($J2170,SorP!$B$1:$B$5661,0)),"",INDIRECT("'SorP'!$A$"&amp;MATCH($J2170,SorP!$B$1:$B$5661,0))))</f>
        <v/>
      </c>
      <c r="U2170" s="169"/>
      <c r="V2170" s="170" t="e">
        <f>IF(C2170="",NA(),MATCH($B2170&amp;$C2170,'Smelter Look-up'!$J:$J,0))</f>
        <v>#N/A</v>
      </c>
      <c r="X2170" s="171">
        <f t="shared" ca="1" si="99"/>
        <v>0</v>
      </c>
      <c r="AB2170" s="171" t="str">
        <f t="shared" si="100"/>
        <v/>
      </c>
    </row>
    <row r="2171" spans="1:28" s="171" customFormat="1" ht="20">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IF(B2171="","",IF(ISERROR(MATCH($J2171,SorP!$B$1:$B$5661,0)),"",INDIRECT("'SorP'!$A$"&amp;MATCH($J2171,SorP!$B$1:$B$5661,0))))</f>
        <v/>
      </c>
      <c r="U2171" s="169"/>
      <c r="V2171" s="170" t="e">
        <f>IF(C2171="",NA(),MATCH($B2171&amp;$C2171,'Smelter Look-up'!$J:$J,0))</f>
        <v>#N/A</v>
      </c>
      <c r="X2171" s="171">
        <f t="shared" ca="1" si="99"/>
        <v>0</v>
      </c>
      <c r="AB2171" s="171" t="str">
        <f t="shared" si="100"/>
        <v/>
      </c>
    </row>
    <row r="2172" spans="1:28" s="171" customFormat="1" ht="20">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IF(B2172="","",IF(ISERROR(MATCH($J2172,SorP!$B$1:$B$5661,0)),"",INDIRECT("'SorP'!$A$"&amp;MATCH($J2172,SorP!$B$1:$B$5661,0))))</f>
        <v/>
      </c>
      <c r="U2172" s="169"/>
      <c r="V2172" s="170" t="e">
        <f>IF(C2172="",NA(),MATCH($B2172&amp;$C2172,'Smelter Look-up'!$J:$J,0))</f>
        <v>#N/A</v>
      </c>
      <c r="X2172" s="171">
        <f t="shared" ca="1" si="99"/>
        <v>0</v>
      </c>
      <c r="AB2172" s="171" t="str">
        <f t="shared" si="100"/>
        <v/>
      </c>
    </row>
    <row r="2173" spans="1:28" s="171" customFormat="1" ht="20">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IF(B2173="","",IF(ISERROR(MATCH($J2173,SorP!$B$1:$B$5661,0)),"",INDIRECT("'SorP'!$A$"&amp;MATCH($J2173,SorP!$B$1:$B$5661,0))))</f>
        <v/>
      </c>
      <c r="U2173" s="169"/>
      <c r="V2173" s="170" t="e">
        <f>IF(C2173="",NA(),MATCH($B2173&amp;$C2173,'Smelter Look-up'!$J:$J,0))</f>
        <v>#N/A</v>
      </c>
      <c r="X2173" s="171">
        <f t="shared" ca="1" si="99"/>
        <v>0</v>
      </c>
      <c r="AB2173" s="171" t="str">
        <f t="shared" si="100"/>
        <v/>
      </c>
    </row>
    <row r="2174" spans="1:28" s="171" customFormat="1" ht="20">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IF(B2174="","",IF(ISERROR(MATCH($J2174,SorP!$B$1:$B$5661,0)),"",INDIRECT("'SorP'!$A$"&amp;MATCH($J2174,SorP!$B$1:$B$5661,0))))</f>
        <v/>
      </c>
      <c r="U2174" s="169"/>
      <c r="V2174" s="170" t="e">
        <f>IF(C2174="",NA(),MATCH($B2174&amp;$C2174,'Smelter Look-up'!$J:$J,0))</f>
        <v>#N/A</v>
      </c>
      <c r="X2174" s="171">
        <f t="shared" ca="1" si="99"/>
        <v>0</v>
      </c>
      <c r="AB2174" s="171" t="str">
        <f t="shared" si="100"/>
        <v/>
      </c>
    </row>
    <row r="2175" spans="1:28" s="171" customFormat="1" ht="20">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IF(B2175="","",IF(ISERROR(MATCH($J2175,SorP!$B$1:$B$5661,0)),"",INDIRECT("'SorP'!$A$"&amp;MATCH($J2175,SorP!$B$1:$B$5661,0))))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20">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20">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20">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20">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20">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20">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20">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20">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20">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20">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20">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20">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20">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20">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20">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20">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20">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20">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20">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20">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20">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20">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20">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20">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20">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20">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20">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20">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20">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20">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20">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20">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20">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20">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20">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20">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20">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20">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ca="1" si="102"/>
        <v>0</v>
      </c>
      <c r="AB2214" s="171" t="str">
        <f t="shared" si="103"/>
        <v/>
      </c>
    </row>
    <row r="2215" spans="1:28" s="171" customFormat="1" ht="20">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IF(B2215="","",IF(ISERROR(MATCH($J2215,SorP!$B$1:$B$5661,0)),"",INDIRECT("'SorP'!$A$"&amp;MATCH($J2215,SorP!$B$1:$B$5661,0))))</f>
        <v/>
      </c>
      <c r="U2215" s="169"/>
      <c r="V2215" s="170" t="e">
        <f>IF(C2215="",NA(),MATCH($B2215&amp;$C2215,'Smelter Look-up'!$J:$J,0))</f>
        <v>#N/A</v>
      </c>
      <c r="X2215" s="171">
        <f t="shared" ca="1" si="102"/>
        <v>0</v>
      </c>
      <c r="AB2215" s="171" t="str">
        <f t="shared" si="103"/>
        <v/>
      </c>
    </row>
    <row r="2216" spans="1:28" s="171" customFormat="1" ht="20">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IF(B2216="","",IF(ISERROR(MATCH($J2216,SorP!$B$1:$B$5661,0)),"",INDIRECT("'SorP'!$A$"&amp;MATCH($J2216,SorP!$B$1:$B$5661,0))))</f>
        <v/>
      </c>
      <c r="U2216" s="169"/>
      <c r="V2216" s="170" t="e">
        <f>IF(C2216="",NA(),MATCH($B2216&amp;$C2216,'Smelter Look-up'!$J:$J,0))</f>
        <v>#N/A</v>
      </c>
      <c r="X2216" s="171">
        <f t="shared" ca="1" si="102"/>
        <v>0</v>
      </c>
      <c r="AB2216" s="171" t="str">
        <f t="shared" si="103"/>
        <v/>
      </c>
    </row>
    <row r="2217" spans="1:28" s="171" customFormat="1" ht="20">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IF(B2217="","",IF(ISERROR(MATCH($J2217,SorP!$B$1:$B$5661,0)),"",INDIRECT("'SorP'!$A$"&amp;MATCH($J2217,SorP!$B$1:$B$5661,0))))</f>
        <v/>
      </c>
      <c r="U2217" s="169"/>
      <c r="V2217" s="170" t="e">
        <f>IF(C2217="",NA(),MATCH($B2217&amp;$C2217,'Smelter Look-up'!$J:$J,0))</f>
        <v>#N/A</v>
      </c>
      <c r="X2217" s="171">
        <f t="shared" ca="1" si="102"/>
        <v>0</v>
      </c>
      <c r="AB2217" s="171" t="str">
        <f t="shared" si="103"/>
        <v/>
      </c>
    </row>
    <row r="2218" spans="1:28" s="171" customFormat="1" ht="20">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IF(B2218="","",IF(ISERROR(MATCH($J2218,SorP!$B$1:$B$5661,0)),"",INDIRECT("'SorP'!$A$"&amp;MATCH($J2218,SorP!$B$1:$B$5661,0))))</f>
        <v/>
      </c>
      <c r="U2218" s="169"/>
      <c r="V2218" s="170" t="e">
        <f>IF(C2218="",NA(),MATCH($B2218&amp;$C2218,'Smelter Look-up'!$J:$J,0))</f>
        <v>#N/A</v>
      </c>
      <c r="X2218" s="171">
        <f t="shared" ca="1" si="102"/>
        <v>0</v>
      </c>
      <c r="AB2218" s="171" t="str">
        <f t="shared" si="103"/>
        <v/>
      </c>
    </row>
    <row r="2219" spans="1:28" s="171" customFormat="1" ht="20">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IF(B2219="","",IF(ISERROR(MATCH($J2219,SorP!$B$1:$B$5661,0)),"",INDIRECT("'SorP'!$A$"&amp;MATCH($J2219,SorP!$B$1:$B$5661,0))))</f>
        <v/>
      </c>
      <c r="U2219" s="169"/>
      <c r="V2219" s="170" t="e">
        <f>IF(C2219="",NA(),MATCH($B2219&amp;$C2219,'Smelter Look-up'!$J:$J,0))</f>
        <v>#N/A</v>
      </c>
      <c r="X2219" s="171">
        <f t="shared" ca="1" si="102"/>
        <v>0</v>
      </c>
      <c r="AB2219" s="171" t="str">
        <f t="shared" si="103"/>
        <v/>
      </c>
    </row>
    <row r="2220" spans="1:28" s="171" customFormat="1" ht="20">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IF(B2220="","",IF(ISERROR(MATCH($J2220,SorP!$B$1:$B$5661,0)),"",INDIRECT("'SorP'!$A$"&amp;MATCH($J2220,SorP!$B$1:$B$5661,0))))</f>
        <v/>
      </c>
      <c r="U2220" s="169"/>
      <c r="V2220" s="170" t="e">
        <f>IF(C2220="",NA(),MATCH($B2220&amp;$C2220,'Smelter Look-up'!$J:$J,0))</f>
        <v>#N/A</v>
      </c>
      <c r="X2220" s="171">
        <f t="shared" ca="1" si="102"/>
        <v>0</v>
      </c>
      <c r="AB2220" s="171" t="str">
        <f t="shared" si="103"/>
        <v/>
      </c>
    </row>
    <row r="2221" spans="1:28" s="171" customFormat="1" ht="20">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IF(B2221="","",IF(ISERROR(MATCH($J2221,SorP!$B$1:$B$5661,0)),"",INDIRECT("'SorP'!$A$"&amp;MATCH($J2221,SorP!$B$1:$B$5661,0))))</f>
        <v/>
      </c>
      <c r="U2221" s="169"/>
      <c r="V2221" s="170" t="e">
        <f>IF(C2221="",NA(),MATCH($B2221&amp;$C2221,'Smelter Look-up'!$J:$J,0))</f>
        <v>#N/A</v>
      </c>
      <c r="X2221" s="171">
        <f t="shared" ca="1" si="102"/>
        <v>0</v>
      </c>
      <c r="AB2221" s="171" t="str">
        <f t="shared" si="103"/>
        <v/>
      </c>
    </row>
    <row r="2222" spans="1:28" s="171" customFormat="1" ht="20">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IF(B2222="","",IF(ISERROR(MATCH($J2222,SorP!$B$1:$B$5661,0)),"",INDIRECT("'SorP'!$A$"&amp;MATCH($J2222,SorP!$B$1:$B$5661,0))))</f>
        <v/>
      </c>
      <c r="U2222" s="169"/>
      <c r="V2222" s="170" t="e">
        <f>IF(C2222="",NA(),MATCH($B2222&amp;$C2222,'Smelter Look-up'!$J:$J,0))</f>
        <v>#N/A</v>
      </c>
      <c r="X2222" s="171">
        <f t="shared" ca="1" si="102"/>
        <v>0</v>
      </c>
      <c r="AB2222" s="171" t="str">
        <f t="shared" si="103"/>
        <v/>
      </c>
    </row>
    <row r="2223" spans="1:28" s="171" customFormat="1" ht="20">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IF(B2223="","",IF(ISERROR(MATCH($J2223,SorP!$B$1:$B$5661,0)),"",INDIRECT("'SorP'!$A$"&amp;MATCH($J2223,SorP!$B$1:$B$5661,0))))</f>
        <v/>
      </c>
      <c r="U2223" s="169"/>
      <c r="V2223" s="170" t="e">
        <f>IF(C2223="",NA(),MATCH($B2223&amp;$C2223,'Smelter Look-up'!$J:$J,0))</f>
        <v>#N/A</v>
      </c>
      <c r="X2223" s="171">
        <f t="shared" ca="1" si="102"/>
        <v>0</v>
      </c>
      <c r="AB2223" s="171" t="str">
        <f t="shared" si="103"/>
        <v/>
      </c>
    </row>
    <row r="2224" spans="1:28" s="171" customFormat="1" ht="20">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IF(B2224="","",IF(ISERROR(MATCH($J2224,SorP!$B$1:$B$5661,0)),"",INDIRECT("'SorP'!$A$"&amp;MATCH($J2224,SorP!$B$1:$B$5661,0))))</f>
        <v/>
      </c>
      <c r="U2224" s="169"/>
      <c r="V2224" s="170" t="e">
        <f>IF(C2224="",NA(),MATCH($B2224&amp;$C2224,'Smelter Look-up'!$J:$J,0))</f>
        <v>#N/A</v>
      </c>
      <c r="X2224" s="171">
        <f t="shared" ca="1" si="102"/>
        <v>0</v>
      </c>
      <c r="AB2224" s="171" t="str">
        <f t="shared" si="103"/>
        <v/>
      </c>
    </row>
    <row r="2225" spans="1:28" s="171" customFormat="1" ht="20">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IF(B2225="","",IF(ISERROR(MATCH($J2225,SorP!$B$1:$B$5661,0)),"",INDIRECT("'SorP'!$A$"&amp;MATCH($J2225,SorP!$B$1:$B$5661,0))))</f>
        <v/>
      </c>
      <c r="U2225" s="169"/>
      <c r="V2225" s="170" t="e">
        <f>IF(C2225="",NA(),MATCH($B2225&amp;$C2225,'Smelter Look-up'!$J:$J,0))</f>
        <v>#N/A</v>
      </c>
      <c r="X2225" s="171">
        <f t="shared" ca="1" si="102"/>
        <v>0</v>
      </c>
      <c r="AB2225" s="171" t="str">
        <f t="shared" si="103"/>
        <v/>
      </c>
    </row>
    <row r="2226" spans="1:28" s="171" customFormat="1" ht="20">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IF(B2226="","",IF(ISERROR(MATCH($J2226,SorP!$B$1:$B$5661,0)),"",INDIRECT("'SorP'!$A$"&amp;MATCH($J2226,SorP!$B$1:$B$5661,0))))</f>
        <v/>
      </c>
      <c r="U2226" s="169"/>
      <c r="V2226" s="170" t="e">
        <f>IF(C2226="",NA(),MATCH($B2226&amp;$C2226,'Smelter Look-up'!$J:$J,0))</f>
        <v>#N/A</v>
      </c>
      <c r="X2226" s="171">
        <f t="shared" ca="1" si="102"/>
        <v>0</v>
      </c>
      <c r="AB2226" s="171" t="str">
        <f t="shared" si="103"/>
        <v/>
      </c>
    </row>
    <row r="2227" spans="1:28" s="171" customFormat="1" ht="20">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IF(B2227="","",IF(ISERROR(MATCH($J2227,SorP!$B$1:$B$5661,0)),"",INDIRECT("'SorP'!$A$"&amp;MATCH($J2227,SorP!$B$1:$B$5661,0))))</f>
        <v/>
      </c>
      <c r="U2227" s="169"/>
      <c r="V2227" s="170" t="e">
        <f>IF(C2227="",NA(),MATCH($B2227&amp;$C2227,'Smelter Look-up'!$J:$J,0))</f>
        <v>#N/A</v>
      </c>
      <c r="X2227" s="171">
        <f t="shared" ca="1" si="102"/>
        <v>0</v>
      </c>
      <c r="AB2227" s="171" t="str">
        <f t="shared" si="103"/>
        <v/>
      </c>
    </row>
    <row r="2228" spans="1:28" s="171" customFormat="1" ht="20">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IF(B2228="","",IF(ISERROR(MATCH($J2228,SorP!$B$1:$B$5661,0)),"",INDIRECT("'SorP'!$A$"&amp;MATCH($J2228,SorP!$B$1:$B$5661,0))))</f>
        <v/>
      </c>
      <c r="U2228" s="169"/>
      <c r="V2228" s="170" t="e">
        <f>IF(C2228="",NA(),MATCH($B2228&amp;$C2228,'Smelter Look-up'!$J:$J,0))</f>
        <v>#N/A</v>
      </c>
      <c r="X2228" s="171">
        <f t="shared" ca="1" si="102"/>
        <v>0</v>
      </c>
      <c r="AB2228" s="171" t="str">
        <f t="shared" si="103"/>
        <v/>
      </c>
    </row>
    <row r="2229" spans="1:28" s="171" customFormat="1" ht="20">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IF(B2229="","",IF(ISERROR(MATCH($J2229,SorP!$B$1:$B$5661,0)),"",INDIRECT("'SorP'!$A$"&amp;MATCH($J2229,SorP!$B$1:$B$5661,0))))</f>
        <v/>
      </c>
      <c r="U2229" s="169"/>
      <c r="V2229" s="170" t="e">
        <f>IF(C2229="",NA(),MATCH($B2229&amp;$C2229,'Smelter Look-up'!$J:$J,0))</f>
        <v>#N/A</v>
      </c>
      <c r="X2229" s="171">
        <f t="shared" ca="1" si="102"/>
        <v>0</v>
      </c>
      <c r="AB2229" s="171" t="str">
        <f t="shared" si="103"/>
        <v/>
      </c>
    </row>
    <row r="2230" spans="1:28" s="171" customFormat="1" ht="20">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IF(B2230="","",IF(ISERROR(MATCH($J2230,SorP!$B$1:$B$5661,0)),"",INDIRECT("'SorP'!$A$"&amp;MATCH($J2230,SorP!$B$1:$B$5661,0))))</f>
        <v/>
      </c>
      <c r="U2230" s="169"/>
      <c r="V2230" s="170" t="e">
        <f>IF(C2230="",NA(),MATCH($B2230&amp;$C2230,'Smelter Look-up'!$J:$J,0))</f>
        <v>#N/A</v>
      </c>
      <c r="X2230" s="171">
        <f t="shared" ca="1" si="102"/>
        <v>0</v>
      </c>
      <c r="AB2230" s="171" t="str">
        <f t="shared" si="103"/>
        <v/>
      </c>
    </row>
    <row r="2231" spans="1:28" s="171" customFormat="1" ht="20">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IF(B2231="","",IF(ISERROR(MATCH($J2231,SorP!$B$1:$B$5661,0)),"",INDIRECT("'SorP'!$A$"&amp;MATCH($J2231,SorP!$B$1:$B$5661,0))))</f>
        <v/>
      </c>
      <c r="U2231" s="169"/>
      <c r="V2231" s="170" t="e">
        <f>IF(C2231="",NA(),MATCH($B2231&amp;$C2231,'Smelter Look-up'!$J:$J,0))</f>
        <v>#N/A</v>
      </c>
      <c r="X2231" s="171">
        <f t="shared" ca="1" si="102"/>
        <v>0</v>
      </c>
      <c r="AB2231" s="171" t="str">
        <f t="shared" si="103"/>
        <v/>
      </c>
    </row>
    <row r="2232" spans="1:28" s="171" customFormat="1" ht="20">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IF(B2232="","",IF(ISERROR(MATCH($J2232,SorP!$B$1:$B$5661,0)),"",INDIRECT("'SorP'!$A$"&amp;MATCH($J2232,SorP!$B$1:$B$5661,0))))</f>
        <v/>
      </c>
      <c r="U2232" s="169"/>
      <c r="V2232" s="170" t="e">
        <f>IF(C2232="",NA(),MATCH($B2232&amp;$C2232,'Smelter Look-up'!$J:$J,0))</f>
        <v>#N/A</v>
      </c>
      <c r="X2232" s="171">
        <f t="shared" ca="1" si="102"/>
        <v>0</v>
      </c>
      <c r="AB2232" s="171" t="str">
        <f t="shared" si="103"/>
        <v/>
      </c>
    </row>
    <row r="2233" spans="1:28" s="171" customFormat="1" ht="20">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IF(B2233="","",IF(ISERROR(MATCH($J2233,SorP!$B$1:$B$5661,0)),"",INDIRECT("'SorP'!$A$"&amp;MATCH($J2233,SorP!$B$1:$B$5661,0))))</f>
        <v/>
      </c>
      <c r="U2233" s="169"/>
      <c r="V2233" s="170" t="e">
        <f>IF(C2233="",NA(),MATCH($B2233&amp;$C2233,'Smelter Look-up'!$J:$J,0))</f>
        <v>#N/A</v>
      </c>
      <c r="X2233" s="171">
        <f t="shared" ca="1" si="102"/>
        <v>0</v>
      </c>
      <c r="AB2233" s="171" t="str">
        <f t="shared" si="103"/>
        <v/>
      </c>
    </row>
    <row r="2234" spans="1:28" s="171" customFormat="1" ht="20">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IF(B2234="","",IF(ISERROR(MATCH($J2234,SorP!$B$1:$B$5661,0)),"",INDIRECT("'SorP'!$A$"&amp;MATCH($J2234,SorP!$B$1:$B$5661,0))))</f>
        <v/>
      </c>
      <c r="U2234" s="169"/>
      <c r="V2234" s="170" t="e">
        <f>IF(C2234="",NA(),MATCH($B2234&amp;$C2234,'Smelter Look-up'!$J:$J,0))</f>
        <v>#N/A</v>
      </c>
      <c r="X2234" s="171">
        <f t="shared" ca="1" si="102"/>
        <v>0</v>
      </c>
      <c r="AB2234" s="171" t="str">
        <f t="shared" si="103"/>
        <v/>
      </c>
    </row>
    <row r="2235" spans="1:28" s="171" customFormat="1" ht="20">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IF(B2235="","",IF(ISERROR(MATCH($J2235,SorP!$B$1:$B$5661,0)),"",INDIRECT("'SorP'!$A$"&amp;MATCH($J2235,SorP!$B$1:$B$5661,0))))</f>
        <v/>
      </c>
      <c r="U2235" s="169"/>
      <c r="V2235" s="170" t="e">
        <f>IF(C2235="",NA(),MATCH($B2235&amp;$C2235,'Smelter Look-up'!$J:$J,0))</f>
        <v>#N/A</v>
      </c>
      <c r="X2235" s="171">
        <f t="shared" ca="1" si="102"/>
        <v>0</v>
      </c>
      <c r="AB2235" s="171" t="str">
        <f t="shared" si="103"/>
        <v/>
      </c>
    </row>
    <row r="2236" spans="1:28" s="171" customFormat="1" ht="20">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IF(B2236="","",IF(ISERROR(MATCH($J2236,SorP!$B$1:$B$5661,0)),"",INDIRECT("'SorP'!$A$"&amp;MATCH($J2236,SorP!$B$1:$B$5661,0))))</f>
        <v/>
      </c>
      <c r="U2236" s="169"/>
      <c r="V2236" s="170" t="e">
        <f>IF(C2236="",NA(),MATCH($B2236&amp;$C2236,'Smelter Look-up'!$J:$J,0))</f>
        <v>#N/A</v>
      </c>
      <c r="X2236" s="171">
        <f t="shared" ca="1" si="102"/>
        <v>0</v>
      </c>
      <c r="AB2236" s="171" t="str">
        <f t="shared" si="103"/>
        <v/>
      </c>
    </row>
    <row r="2237" spans="1:28" s="171" customFormat="1" ht="20">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IF(B2237="","",IF(ISERROR(MATCH($J2237,SorP!$B$1:$B$5661,0)),"",INDIRECT("'SorP'!$A$"&amp;MATCH($J2237,SorP!$B$1:$B$5661,0))))</f>
        <v/>
      </c>
      <c r="U2237" s="169"/>
      <c r="V2237" s="170" t="e">
        <f>IF(C2237="",NA(),MATCH($B2237&amp;$C2237,'Smelter Look-up'!$J:$J,0))</f>
        <v>#N/A</v>
      </c>
      <c r="X2237" s="171">
        <f t="shared" ca="1" si="102"/>
        <v>0</v>
      </c>
      <c r="AB2237" s="171" t="str">
        <f t="shared" si="103"/>
        <v/>
      </c>
    </row>
    <row r="2238" spans="1:28" s="171" customFormat="1" ht="20">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IF(B2238="","",IF(ISERROR(MATCH($J2238,SorP!$B$1:$B$5661,0)),"",INDIRECT("'SorP'!$A$"&amp;MATCH($J2238,SorP!$B$1:$B$5661,0))))</f>
        <v/>
      </c>
      <c r="U2238" s="169"/>
      <c r="V2238" s="170" t="e">
        <f>IF(C2238="",NA(),MATCH($B2238&amp;$C2238,'Smelter Look-up'!$J:$J,0))</f>
        <v>#N/A</v>
      </c>
      <c r="X2238" s="171">
        <f t="shared" ca="1" si="102"/>
        <v>0</v>
      </c>
      <c r="AB2238" s="171" t="str">
        <f t="shared" si="103"/>
        <v/>
      </c>
    </row>
    <row r="2239" spans="1:28" s="171" customFormat="1" ht="20">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IF(B2239="","",IF(ISERROR(MATCH($J2239,SorP!$B$1:$B$5661,0)),"",INDIRECT("'SorP'!$A$"&amp;MATCH($J2239,SorP!$B$1:$B$5661,0))))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20">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20">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20">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20">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20">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20">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20">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20">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20">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20">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20">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20">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20">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20">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20">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20">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20">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20">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20">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20">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20">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20">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20">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20">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20">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20">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20">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20">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20">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20">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20">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20">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20">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20">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20">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20">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20">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20">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ca="1" si="105"/>
        <v>0</v>
      </c>
      <c r="AB2278" s="171" t="str">
        <f t="shared" si="106"/>
        <v/>
      </c>
    </row>
    <row r="2279" spans="1:28" s="171" customFormat="1" ht="20">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IF(B2279="","",IF(ISERROR(MATCH($J2279,SorP!$B$1:$B$5661,0)),"",INDIRECT("'SorP'!$A$"&amp;MATCH($J2279,SorP!$B$1:$B$5661,0))))</f>
        <v/>
      </c>
      <c r="U2279" s="169"/>
      <c r="V2279" s="170" t="e">
        <f>IF(C2279="",NA(),MATCH($B2279&amp;$C2279,'Smelter Look-up'!$J:$J,0))</f>
        <v>#N/A</v>
      </c>
      <c r="X2279" s="171">
        <f t="shared" ca="1" si="105"/>
        <v>0</v>
      </c>
      <c r="AB2279" s="171" t="str">
        <f t="shared" si="106"/>
        <v/>
      </c>
    </row>
    <row r="2280" spans="1:28" s="171" customFormat="1" ht="20">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IF(B2280="","",IF(ISERROR(MATCH($J2280,SorP!$B$1:$B$5661,0)),"",INDIRECT("'SorP'!$A$"&amp;MATCH($J2280,SorP!$B$1:$B$5661,0))))</f>
        <v/>
      </c>
      <c r="U2280" s="169"/>
      <c r="V2280" s="170" t="e">
        <f>IF(C2280="",NA(),MATCH($B2280&amp;$C2280,'Smelter Look-up'!$J:$J,0))</f>
        <v>#N/A</v>
      </c>
      <c r="X2280" s="171">
        <f t="shared" ca="1" si="105"/>
        <v>0</v>
      </c>
      <c r="AB2280" s="171" t="str">
        <f t="shared" si="106"/>
        <v/>
      </c>
    </row>
    <row r="2281" spans="1:28" s="171" customFormat="1" ht="20">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IF(B2281="","",IF(ISERROR(MATCH($J2281,SorP!$B$1:$B$5661,0)),"",INDIRECT("'SorP'!$A$"&amp;MATCH($J2281,SorP!$B$1:$B$5661,0))))</f>
        <v/>
      </c>
      <c r="U2281" s="169"/>
      <c r="V2281" s="170" t="e">
        <f>IF(C2281="",NA(),MATCH($B2281&amp;$C2281,'Smelter Look-up'!$J:$J,0))</f>
        <v>#N/A</v>
      </c>
      <c r="X2281" s="171">
        <f t="shared" ca="1" si="105"/>
        <v>0</v>
      </c>
      <c r="AB2281" s="171" t="str">
        <f t="shared" si="106"/>
        <v/>
      </c>
    </row>
    <row r="2282" spans="1:28" s="171" customFormat="1" ht="20">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IF(B2282="","",IF(ISERROR(MATCH($J2282,SorP!$B$1:$B$5661,0)),"",INDIRECT("'SorP'!$A$"&amp;MATCH($J2282,SorP!$B$1:$B$5661,0))))</f>
        <v/>
      </c>
      <c r="U2282" s="169"/>
      <c r="V2282" s="170" t="e">
        <f>IF(C2282="",NA(),MATCH($B2282&amp;$C2282,'Smelter Look-up'!$J:$J,0))</f>
        <v>#N/A</v>
      </c>
      <c r="X2282" s="171">
        <f t="shared" ca="1" si="105"/>
        <v>0</v>
      </c>
      <c r="AB2282" s="171" t="str">
        <f t="shared" si="106"/>
        <v/>
      </c>
    </row>
    <row r="2283" spans="1:28" s="171" customFormat="1" ht="20">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IF(B2283="","",IF(ISERROR(MATCH($J2283,SorP!$B$1:$B$5661,0)),"",INDIRECT("'SorP'!$A$"&amp;MATCH($J2283,SorP!$B$1:$B$5661,0))))</f>
        <v/>
      </c>
      <c r="U2283" s="169"/>
      <c r="V2283" s="170" t="e">
        <f>IF(C2283="",NA(),MATCH($B2283&amp;$C2283,'Smelter Look-up'!$J:$J,0))</f>
        <v>#N/A</v>
      </c>
      <c r="X2283" s="171">
        <f t="shared" ca="1" si="105"/>
        <v>0</v>
      </c>
      <c r="AB2283" s="171" t="str">
        <f t="shared" si="106"/>
        <v/>
      </c>
    </row>
    <row r="2284" spans="1:28" s="171" customFormat="1" ht="20">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IF(B2284="","",IF(ISERROR(MATCH($J2284,SorP!$B$1:$B$5661,0)),"",INDIRECT("'SorP'!$A$"&amp;MATCH($J2284,SorP!$B$1:$B$5661,0))))</f>
        <v/>
      </c>
      <c r="U2284" s="169"/>
      <c r="V2284" s="170" t="e">
        <f>IF(C2284="",NA(),MATCH($B2284&amp;$C2284,'Smelter Look-up'!$J:$J,0))</f>
        <v>#N/A</v>
      </c>
      <c r="X2284" s="171">
        <f t="shared" ca="1" si="105"/>
        <v>0</v>
      </c>
      <c r="AB2284" s="171" t="str">
        <f t="shared" si="106"/>
        <v/>
      </c>
    </row>
    <row r="2285" spans="1:28" s="171" customFormat="1" ht="20">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IF(B2285="","",IF(ISERROR(MATCH($J2285,SorP!$B$1:$B$5661,0)),"",INDIRECT("'SorP'!$A$"&amp;MATCH($J2285,SorP!$B$1:$B$5661,0))))</f>
        <v/>
      </c>
      <c r="U2285" s="169"/>
      <c r="V2285" s="170" t="e">
        <f>IF(C2285="",NA(),MATCH($B2285&amp;$C2285,'Smelter Look-up'!$J:$J,0))</f>
        <v>#N/A</v>
      </c>
      <c r="X2285" s="171">
        <f t="shared" ca="1" si="105"/>
        <v>0</v>
      </c>
      <c r="AB2285" s="171" t="str">
        <f t="shared" si="106"/>
        <v/>
      </c>
    </row>
    <row r="2286" spans="1:28" s="171" customFormat="1" ht="20">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IF(B2286="","",IF(ISERROR(MATCH($J2286,SorP!$B$1:$B$5661,0)),"",INDIRECT("'SorP'!$A$"&amp;MATCH($J2286,SorP!$B$1:$B$5661,0))))</f>
        <v/>
      </c>
      <c r="U2286" s="169"/>
      <c r="V2286" s="170" t="e">
        <f>IF(C2286="",NA(),MATCH($B2286&amp;$C2286,'Smelter Look-up'!$J:$J,0))</f>
        <v>#N/A</v>
      </c>
      <c r="X2286" s="171">
        <f t="shared" ca="1" si="105"/>
        <v>0</v>
      </c>
      <c r="AB2286" s="171" t="str">
        <f t="shared" si="106"/>
        <v/>
      </c>
    </row>
    <row r="2287" spans="1:28" s="171" customFormat="1" ht="20">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IF(B2287="","",IF(ISERROR(MATCH($J2287,SorP!$B$1:$B$5661,0)),"",INDIRECT("'SorP'!$A$"&amp;MATCH($J2287,SorP!$B$1:$B$5661,0))))</f>
        <v/>
      </c>
      <c r="U2287" s="169"/>
      <c r="V2287" s="170" t="e">
        <f>IF(C2287="",NA(),MATCH($B2287&amp;$C2287,'Smelter Look-up'!$J:$J,0))</f>
        <v>#N/A</v>
      </c>
      <c r="X2287" s="171">
        <f t="shared" ca="1" si="105"/>
        <v>0</v>
      </c>
      <c r="AB2287" s="171" t="str">
        <f t="shared" si="106"/>
        <v/>
      </c>
    </row>
    <row r="2288" spans="1:28" s="171" customFormat="1" ht="20">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IF(B2288="","",IF(ISERROR(MATCH($J2288,SorP!$B$1:$B$5661,0)),"",INDIRECT("'SorP'!$A$"&amp;MATCH($J2288,SorP!$B$1:$B$5661,0))))</f>
        <v/>
      </c>
      <c r="U2288" s="169"/>
      <c r="V2288" s="170" t="e">
        <f>IF(C2288="",NA(),MATCH($B2288&amp;$C2288,'Smelter Look-up'!$J:$J,0))</f>
        <v>#N/A</v>
      </c>
      <c r="X2288" s="171">
        <f t="shared" ca="1" si="105"/>
        <v>0</v>
      </c>
      <c r="AB2288" s="171" t="str">
        <f t="shared" si="106"/>
        <v/>
      </c>
    </row>
    <row r="2289" spans="1:28" s="171" customFormat="1" ht="20">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IF(B2289="","",IF(ISERROR(MATCH($J2289,SorP!$B$1:$B$5661,0)),"",INDIRECT("'SorP'!$A$"&amp;MATCH($J2289,SorP!$B$1:$B$5661,0))))</f>
        <v/>
      </c>
      <c r="U2289" s="169"/>
      <c r="V2289" s="170" t="e">
        <f>IF(C2289="",NA(),MATCH($B2289&amp;$C2289,'Smelter Look-up'!$J:$J,0))</f>
        <v>#N/A</v>
      </c>
      <c r="X2289" s="171">
        <f t="shared" ca="1" si="105"/>
        <v>0</v>
      </c>
      <c r="AB2289" s="171" t="str">
        <f t="shared" si="106"/>
        <v/>
      </c>
    </row>
    <row r="2290" spans="1:28" s="171" customFormat="1" ht="20">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IF(B2290="","",IF(ISERROR(MATCH($J2290,SorP!$B$1:$B$5661,0)),"",INDIRECT("'SorP'!$A$"&amp;MATCH($J2290,SorP!$B$1:$B$5661,0))))</f>
        <v/>
      </c>
      <c r="U2290" s="169"/>
      <c r="V2290" s="170" t="e">
        <f>IF(C2290="",NA(),MATCH($B2290&amp;$C2290,'Smelter Look-up'!$J:$J,0))</f>
        <v>#N/A</v>
      </c>
      <c r="X2290" s="171">
        <f t="shared" ca="1" si="105"/>
        <v>0</v>
      </c>
      <c r="AB2290" s="171" t="str">
        <f t="shared" si="106"/>
        <v/>
      </c>
    </row>
    <row r="2291" spans="1:28" s="171" customFormat="1" ht="20">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IF(B2291="","",IF(ISERROR(MATCH($J2291,SorP!$B$1:$B$5661,0)),"",INDIRECT("'SorP'!$A$"&amp;MATCH($J2291,SorP!$B$1:$B$5661,0))))</f>
        <v/>
      </c>
      <c r="U2291" s="169"/>
      <c r="V2291" s="170" t="e">
        <f>IF(C2291="",NA(),MATCH($B2291&amp;$C2291,'Smelter Look-up'!$J:$J,0))</f>
        <v>#N/A</v>
      </c>
      <c r="X2291" s="171">
        <f t="shared" ca="1" si="105"/>
        <v>0</v>
      </c>
      <c r="AB2291" s="171" t="str">
        <f t="shared" si="106"/>
        <v/>
      </c>
    </row>
    <row r="2292" spans="1:28" s="171" customFormat="1" ht="20">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IF(B2292="","",IF(ISERROR(MATCH($J2292,SorP!$B$1:$B$5661,0)),"",INDIRECT("'SorP'!$A$"&amp;MATCH($J2292,SorP!$B$1:$B$5661,0))))</f>
        <v/>
      </c>
      <c r="U2292" s="169"/>
      <c r="V2292" s="170" t="e">
        <f>IF(C2292="",NA(),MATCH($B2292&amp;$C2292,'Smelter Look-up'!$J:$J,0))</f>
        <v>#N/A</v>
      </c>
      <c r="X2292" s="171">
        <f t="shared" ca="1" si="105"/>
        <v>0</v>
      </c>
      <c r="AB2292" s="171" t="str">
        <f t="shared" si="106"/>
        <v/>
      </c>
    </row>
    <row r="2293" spans="1:28" s="171" customFormat="1" ht="20">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IF(B2293="","",IF(ISERROR(MATCH($J2293,SorP!$B$1:$B$5661,0)),"",INDIRECT("'SorP'!$A$"&amp;MATCH($J2293,SorP!$B$1:$B$5661,0))))</f>
        <v/>
      </c>
      <c r="U2293" s="169"/>
      <c r="V2293" s="170" t="e">
        <f>IF(C2293="",NA(),MATCH($B2293&amp;$C2293,'Smelter Look-up'!$J:$J,0))</f>
        <v>#N/A</v>
      </c>
      <c r="X2293" s="171">
        <f t="shared" ca="1" si="105"/>
        <v>0</v>
      </c>
      <c r="AB2293" s="171" t="str">
        <f t="shared" si="106"/>
        <v/>
      </c>
    </row>
    <row r="2294" spans="1:28" s="171" customFormat="1" ht="20">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IF(B2294="","",IF(ISERROR(MATCH($J2294,SorP!$B$1:$B$5661,0)),"",INDIRECT("'SorP'!$A$"&amp;MATCH($J2294,SorP!$B$1:$B$5661,0))))</f>
        <v/>
      </c>
      <c r="U2294" s="169"/>
      <c r="V2294" s="170" t="e">
        <f>IF(C2294="",NA(),MATCH($B2294&amp;$C2294,'Smelter Look-up'!$J:$J,0))</f>
        <v>#N/A</v>
      </c>
      <c r="X2294" s="171">
        <f t="shared" ca="1" si="105"/>
        <v>0</v>
      </c>
      <c r="AB2294" s="171" t="str">
        <f t="shared" si="106"/>
        <v/>
      </c>
    </row>
    <row r="2295" spans="1:28" s="171" customFormat="1" ht="20">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IF(B2295="","",IF(ISERROR(MATCH($J2295,SorP!$B$1:$B$5661,0)),"",INDIRECT("'SorP'!$A$"&amp;MATCH($J2295,SorP!$B$1:$B$5661,0))))</f>
        <v/>
      </c>
      <c r="U2295" s="169"/>
      <c r="V2295" s="170" t="e">
        <f>IF(C2295="",NA(),MATCH($B2295&amp;$C2295,'Smelter Look-up'!$J:$J,0))</f>
        <v>#N/A</v>
      </c>
      <c r="X2295" s="171">
        <f t="shared" ca="1" si="105"/>
        <v>0</v>
      </c>
      <c r="AB2295" s="171" t="str">
        <f t="shared" si="106"/>
        <v/>
      </c>
    </row>
    <row r="2296" spans="1:28" s="171" customFormat="1" ht="20">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IF(B2296="","",IF(ISERROR(MATCH($J2296,SorP!$B$1:$B$5661,0)),"",INDIRECT("'SorP'!$A$"&amp;MATCH($J2296,SorP!$B$1:$B$5661,0))))</f>
        <v/>
      </c>
      <c r="U2296" s="169"/>
      <c r="V2296" s="170" t="e">
        <f>IF(C2296="",NA(),MATCH($B2296&amp;$C2296,'Smelter Look-up'!$J:$J,0))</f>
        <v>#N/A</v>
      </c>
      <c r="X2296" s="171">
        <f t="shared" ca="1" si="105"/>
        <v>0</v>
      </c>
      <c r="AB2296" s="171" t="str">
        <f t="shared" si="106"/>
        <v/>
      </c>
    </row>
    <row r="2297" spans="1:28" s="171" customFormat="1" ht="20">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IF(B2297="","",IF(ISERROR(MATCH($J2297,SorP!$B$1:$B$5661,0)),"",INDIRECT("'SorP'!$A$"&amp;MATCH($J2297,SorP!$B$1:$B$5661,0))))</f>
        <v/>
      </c>
      <c r="U2297" s="169"/>
      <c r="V2297" s="170" t="e">
        <f>IF(C2297="",NA(),MATCH($B2297&amp;$C2297,'Smelter Look-up'!$J:$J,0))</f>
        <v>#N/A</v>
      </c>
      <c r="X2297" s="171">
        <f t="shared" ca="1" si="105"/>
        <v>0</v>
      </c>
      <c r="AB2297" s="171" t="str">
        <f t="shared" si="106"/>
        <v/>
      </c>
    </row>
    <row r="2298" spans="1:28" s="171" customFormat="1" ht="20">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IF(B2298="","",IF(ISERROR(MATCH($J2298,SorP!$B$1:$B$5661,0)),"",INDIRECT("'SorP'!$A$"&amp;MATCH($J2298,SorP!$B$1:$B$5661,0))))</f>
        <v/>
      </c>
      <c r="U2298" s="169"/>
      <c r="V2298" s="170" t="e">
        <f>IF(C2298="",NA(),MATCH($B2298&amp;$C2298,'Smelter Look-up'!$J:$J,0))</f>
        <v>#N/A</v>
      </c>
      <c r="X2298" s="171">
        <f t="shared" ca="1" si="105"/>
        <v>0</v>
      </c>
      <c r="AB2298" s="171" t="str">
        <f t="shared" si="106"/>
        <v/>
      </c>
    </row>
    <row r="2299" spans="1:28" s="171" customFormat="1" ht="20">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IF(B2299="","",IF(ISERROR(MATCH($J2299,SorP!$B$1:$B$5661,0)),"",INDIRECT("'SorP'!$A$"&amp;MATCH($J2299,SorP!$B$1:$B$5661,0))))</f>
        <v/>
      </c>
      <c r="U2299" s="169"/>
      <c r="V2299" s="170" t="e">
        <f>IF(C2299="",NA(),MATCH($B2299&amp;$C2299,'Smelter Look-up'!$J:$J,0))</f>
        <v>#N/A</v>
      </c>
      <c r="X2299" s="171">
        <f t="shared" ca="1" si="105"/>
        <v>0</v>
      </c>
      <c r="AB2299" s="171" t="str">
        <f t="shared" si="106"/>
        <v/>
      </c>
    </row>
    <row r="2300" spans="1:28" s="171" customFormat="1" ht="20">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IF(B2300="","",IF(ISERROR(MATCH($J2300,SorP!$B$1:$B$5661,0)),"",INDIRECT("'SorP'!$A$"&amp;MATCH($J2300,SorP!$B$1:$B$5661,0))))</f>
        <v/>
      </c>
      <c r="U2300" s="169"/>
      <c r="V2300" s="170" t="e">
        <f>IF(C2300="",NA(),MATCH($B2300&amp;$C2300,'Smelter Look-up'!$J:$J,0))</f>
        <v>#N/A</v>
      </c>
      <c r="X2300" s="171">
        <f t="shared" ca="1" si="105"/>
        <v>0</v>
      </c>
      <c r="AB2300" s="171" t="str">
        <f t="shared" si="106"/>
        <v/>
      </c>
    </row>
    <row r="2301" spans="1:28" s="171" customFormat="1" ht="20">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IF(B2301="","",IF(ISERROR(MATCH($J2301,SorP!$B$1:$B$5661,0)),"",INDIRECT("'SorP'!$A$"&amp;MATCH($J2301,SorP!$B$1:$B$5661,0))))</f>
        <v/>
      </c>
      <c r="U2301" s="169"/>
      <c r="V2301" s="170" t="e">
        <f>IF(C2301="",NA(),MATCH($B2301&amp;$C2301,'Smelter Look-up'!$J:$J,0))</f>
        <v>#N/A</v>
      </c>
      <c r="X2301" s="171">
        <f t="shared" ca="1" si="105"/>
        <v>0</v>
      </c>
      <c r="AB2301" s="171" t="str">
        <f t="shared" si="106"/>
        <v/>
      </c>
    </row>
    <row r="2302" spans="1:28" s="171" customFormat="1" ht="20">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IF(B2302="","",IF(ISERROR(MATCH($J2302,SorP!$B$1:$B$5661,0)),"",INDIRECT("'SorP'!$A$"&amp;MATCH($J2302,SorP!$B$1:$B$5661,0))))</f>
        <v/>
      </c>
      <c r="U2302" s="169"/>
      <c r="V2302" s="170" t="e">
        <f>IF(C2302="",NA(),MATCH($B2302&amp;$C2302,'Smelter Look-up'!$J:$J,0))</f>
        <v>#N/A</v>
      </c>
      <c r="X2302" s="171">
        <f t="shared" ca="1" si="105"/>
        <v>0</v>
      </c>
      <c r="AB2302" s="171" t="str">
        <f t="shared" si="106"/>
        <v/>
      </c>
    </row>
    <row r="2303" spans="1:28" s="171" customFormat="1" ht="20">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IF(B2303="","",IF(ISERROR(MATCH($J2303,SorP!$B$1:$B$5661,0)),"",INDIRECT("'SorP'!$A$"&amp;MATCH($J2303,SorP!$B$1:$B$5661,0))))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20">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20">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20">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20">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20">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20">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20">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20">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20">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20">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20">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20">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20">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20">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20">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20">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20">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20">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20">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20">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20">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20">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20">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20">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20">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20">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20">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20">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20">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20">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20">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20">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20">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20">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20">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20">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20">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20">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ca="1" si="108"/>
        <v>0</v>
      </c>
      <c r="AB2342" s="171" t="str">
        <f t="shared" si="109"/>
        <v/>
      </c>
    </row>
    <row r="2343" spans="1:28" s="171" customFormat="1" ht="20">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IF(B2343="","",IF(ISERROR(MATCH($J2343,SorP!$B$1:$B$5661,0)),"",INDIRECT("'SorP'!$A$"&amp;MATCH($J2343,SorP!$B$1:$B$5661,0))))</f>
        <v/>
      </c>
      <c r="U2343" s="169"/>
      <c r="V2343" s="170" t="e">
        <f>IF(C2343="",NA(),MATCH($B2343&amp;$C2343,'Smelter Look-up'!$J:$J,0))</f>
        <v>#N/A</v>
      </c>
      <c r="X2343" s="171">
        <f t="shared" ca="1" si="108"/>
        <v>0</v>
      </c>
      <c r="AB2343" s="171" t="str">
        <f t="shared" si="109"/>
        <v/>
      </c>
    </row>
    <row r="2344" spans="1:28" s="171" customFormat="1" ht="20">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IF(B2344="","",IF(ISERROR(MATCH($J2344,SorP!$B$1:$B$5661,0)),"",INDIRECT("'SorP'!$A$"&amp;MATCH($J2344,SorP!$B$1:$B$5661,0))))</f>
        <v/>
      </c>
      <c r="U2344" s="169"/>
      <c r="V2344" s="170" t="e">
        <f>IF(C2344="",NA(),MATCH($B2344&amp;$C2344,'Smelter Look-up'!$J:$J,0))</f>
        <v>#N/A</v>
      </c>
      <c r="X2344" s="171">
        <f t="shared" ca="1" si="108"/>
        <v>0</v>
      </c>
      <c r="AB2344" s="171" t="str">
        <f t="shared" si="109"/>
        <v/>
      </c>
    </row>
    <row r="2345" spans="1:28" s="171" customFormat="1" ht="20">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IF(B2345="","",IF(ISERROR(MATCH($J2345,SorP!$B$1:$B$5661,0)),"",INDIRECT("'SorP'!$A$"&amp;MATCH($J2345,SorP!$B$1:$B$5661,0))))</f>
        <v/>
      </c>
      <c r="U2345" s="169"/>
      <c r="V2345" s="170" t="e">
        <f>IF(C2345="",NA(),MATCH($B2345&amp;$C2345,'Smelter Look-up'!$J:$J,0))</f>
        <v>#N/A</v>
      </c>
      <c r="X2345" s="171">
        <f t="shared" ca="1" si="108"/>
        <v>0</v>
      </c>
      <c r="AB2345" s="171" t="str">
        <f t="shared" si="109"/>
        <v/>
      </c>
    </row>
    <row r="2346" spans="1:28" s="171" customFormat="1" ht="20">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IF(B2346="","",IF(ISERROR(MATCH($J2346,SorP!$B$1:$B$5661,0)),"",INDIRECT("'SorP'!$A$"&amp;MATCH($J2346,SorP!$B$1:$B$5661,0))))</f>
        <v/>
      </c>
      <c r="U2346" s="169"/>
      <c r="V2346" s="170" t="e">
        <f>IF(C2346="",NA(),MATCH($B2346&amp;$C2346,'Smelter Look-up'!$J:$J,0))</f>
        <v>#N/A</v>
      </c>
      <c r="X2346" s="171">
        <f t="shared" ca="1" si="108"/>
        <v>0</v>
      </c>
      <c r="AB2346" s="171" t="str">
        <f t="shared" si="109"/>
        <v/>
      </c>
    </row>
    <row r="2347" spans="1:28" s="171" customFormat="1" ht="20">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IF(B2347="","",IF(ISERROR(MATCH($J2347,SorP!$B$1:$B$5661,0)),"",INDIRECT("'SorP'!$A$"&amp;MATCH($J2347,SorP!$B$1:$B$5661,0))))</f>
        <v/>
      </c>
      <c r="U2347" s="169"/>
      <c r="V2347" s="170" t="e">
        <f>IF(C2347="",NA(),MATCH($B2347&amp;$C2347,'Smelter Look-up'!$J:$J,0))</f>
        <v>#N/A</v>
      </c>
      <c r="X2347" s="171">
        <f t="shared" ca="1" si="108"/>
        <v>0</v>
      </c>
      <c r="AB2347" s="171" t="str">
        <f t="shared" si="109"/>
        <v/>
      </c>
    </row>
    <row r="2348" spans="1:28" s="171" customFormat="1" ht="20">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IF(B2348="","",IF(ISERROR(MATCH($J2348,SorP!$B$1:$B$5661,0)),"",INDIRECT("'SorP'!$A$"&amp;MATCH($J2348,SorP!$B$1:$B$5661,0))))</f>
        <v/>
      </c>
      <c r="U2348" s="169"/>
      <c r="V2348" s="170" t="e">
        <f>IF(C2348="",NA(),MATCH($B2348&amp;$C2348,'Smelter Look-up'!$J:$J,0))</f>
        <v>#N/A</v>
      </c>
      <c r="X2348" s="171">
        <f t="shared" ca="1" si="108"/>
        <v>0</v>
      </c>
      <c r="AB2348" s="171" t="str">
        <f t="shared" si="109"/>
        <v/>
      </c>
    </row>
    <row r="2349" spans="1:28" s="171" customFormat="1" ht="20">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IF(B2349="","",IF(ISERROR(MATCH($J2349,SorP!$B$1:$B$5661,0)),"",INDIRECT("'SorP'!$A$"&amp;MATCH($J2349,SorP!$B$1:$B$5661,0))))</f>
        <v/>
      </c>
      <c r="U2349" s="169"/>
      <c r="V2349" s="170" t="e">
        <f>IF(C2349="",NA(),MATCH($B2349&amp;$C2349,'Smelter Look-up'!$J:$J,0))</f>
        <v>#N/A</v>
      </c>
      <c r="X2349" s="171">
        <f t="shared" ca="1" si="108"/>
        <v>0</v>
      </c>
      <c r="AB2349" s="171" t="str">
        <f t="shared" si="109"/>
        <v/>
      </c>
    </row>
    <row r="2350" spans="1:28" s="171" customFormat="1" ht="20">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IF(B2350="","",IF(ISERROR(MATCH($J2350,SorP!$B$1:$B$5661,0)),"",INDIRECT("'SorP'!$A$"&amp;MATCH($J2350,SorP!$B$1:$B$5661,0))))</f>
        <v/>
      </c>
      <c r="U2350" s="169"/>
      <c r="V2350" s="170" t="e">
        <f>IF(C2350="",NA(),MATCH($B2350&amp;$C2350,'Smelter Look-up'!$J:$J,0))</f>
        <v>#N/A</v>
      </c>
      <c r="X2350" s="171">
        <f t="shared" ca="1" si="108"/>
        <v>0</v>
      </c>
      <c r="AB2350" s="171" t="str">
        <f t="shared" si="109"/>
        <v/>
      </c>
    </row>
    <row r="2351" spans="1:28" s="171" customFormat="1" ht="20">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IF(B2351="","",IF(ISERROR(MATCH($J2351,SorP!$B$1:$B$5661,0)),"",INDIRECT("'SorP'!$A$"&amp;MATCH($J2351,SorP!$B$1:$B$5661,0))))</f>
        <v/>
      </c>
      <c r="U2351" s="169"/>
      <c r="V2351" s="170" t="e">
        <f>IF(C2351="",NA(),MATCH($B2351&amp;$C2351,'Smelter Look-up'!$J:$J,0))</f>
        <v>#N/A</v>
      </c>
      <c r="X2351" s="171">
        <f t="shared" ca="1" si="108"/>
        <v>0</v>
      </c>
      <c r="AB2351" s="171" t="str">
        <f t="shared" si="109"/>
        <v/>
      </c>
    </row>
    <row r="2352" spans="1:28" s="171" customFormat="1" ht="20">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IF(B2352="","",IF(ISERROR(MATCH($J2352,SorP!$B$1:$B$5661,0)),"",INDIRECT("'SorP'!$A$"&amp;MATCH($J2352,SorP!$B$1:$B$5661,0))))</f>
        <v/>
      </c>
      <c r="U2352" s="169"/>
      <c r="V2352" s="170" t="e">
        <f>IF(C2352="",NA(),MATCH($B2352&amp;$C2352,'Smelter Look-up'!$J:$J,0))</f>
        <v>#N/A</v>
      </c>
      <c r="X2352" s="171">
        <f t="shared" ca="1" si="108"/>
        <v>0</v>
      </c>
      <c r="AB2352" s="171" t="str">
        <f t="shared" si="109"/>
        <v/>
      </c>
    </row>
    <row r="2353" spans="1:28" s="171" customFormat="1" ht="20">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IF(B2353="","",IF(ISERROR(MATCH($J2353,SorP!$B$1:$B$5661,0)),"",INDIRECT("'SorP'!$A$"&amp;MATCH($J2353,SorP!$B$1:$B$5661,0))))</f>
        <v/>
      </c>
      <c r="U2353" s="169"/>
      <c r="V2353" s="170" t="e">
        <f>IF(C2353="",NA(),MATCH($B2353&amp;$C2353,'Smelter Look-up'!$J:$J,0))</f>
        <v>#N/A</v>
      </c>
      <c r="X2353" s="171">
        <f t="shared" ca="1" si="108"/>
        <v>0</v>
      </c>
      <c r="AB2353" s="171" t="str">
        <f t="shared" si="109"/>
        <v/>
      </c>
    </row>
    <row r="2354" spans="1:28" s="171" customFormat="1" ht="20">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IF(B2354="","",IF(ISERROR(MATCH($J2354,SorP!$B$1:$B$5661,0)),"",INDIRECT("'SorP'!$A$"&amp;MATCH($J2354,SorP!$B$1:$B$5661,0))))</f>
        <v/>
      </c>
      <c r="U2354" s="169"/>
      <c r="V2354" s="170" t="e">
        <f>IF(C2354="",NA(),MATCH($B2354&amp;$C2354,'Smelter Look-up'!$J:$J,0))</f>
        <v>#N/A</v>
      </c>
      <c r="X2354" s="171">
        <f t="shared" ca="1" si="108"/>
        <v>0</v>
      </c>
      <c r="AB2354" s="171" t="str">
        <f t="shared" si="109"/>
        <v/>
      </c>
    </row>
    <row r="2355" spans="1:28" s="171" customFormat="1" ht="20">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IF(B2355="","",IF(ISERROR(MATCH($J2355,SorP!$B$1:$B$5661,0)),"",INDIRECT("'SorP'!$A$"&amp;MATCH($J2355,SorP!$B$1:$B$5661,0))))</f>
        <v/>
      </c>
      <c r="U2355" s="169"/>
      <c r="V2355" s="170" t="e">
        <f>IF(C2355="",NA(),MATCH($B2355&amp;$C2355,'Smelter Look-up'!$J:$J,0))</f>
        <v>#N/A</v>
      </c>
      <c r="X2355" s="171">
        <f t="shared" ca="1" si="108"/>
        <v>0</v>
      </c>
      <c r="AB2355" s="171" t="str">
        <f t="shared" si="109"/>
        <v/>
      </c>
    </row>
    <row r="2356" spans="1:28" s="171" customFormat="1" ht="20">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IF(B2356="","",IF(ISERROR(MATCH($J2356,SorP!$B$1:$B$5661,0)),"",INDIRECT("'SorP'!$A$"&amp;MATCH($J2356,SorP!$B$1:$B$5661,0))))</f>
        <v/>
      </c>
      <c r="U2356" s="169"/>
      <c r="V2356" s="170" t="e">
        <f>IF(C2356="",NA(),MATCH($B2356&amp;$C2356,'Smelter Look-up'!$J:$J,0))</f>
        <v>#N/A</v>
      </c>
      <c r="X2356" s="171">
        <f t="shared" ca="1" si="108"/>
        <v>0</v>
      </c>
      <c r="AB2356" s="171" t="str">
        <f t="shared" si="109"/>
        <v/>
      </c>
    </row>
    <row r="2357" spans="1:28" s="171" customFormat="1" ht="20">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IF(B2357="","",IF(ISERROR(MATCH($J2357,SorP!$B$1:$B$5661,0)),"",INDIRECT("'SorP'!$A$"&amp;MATCH($J2357,SorP!$B$1:$B$5661,0))))</f>
        <v/>
      </c>
      <c r="U2357" s="169"/>
      <c r="V2357" s="170" t="e">
        <f>IF(C2357="",NA(),MATCH($B2357&amp;$C2357,'Smelter Look-up'!$J:$J,0))</f>
        <v>#N/A</v>
      </c>
      <c r="X2357" s="171">
        <f t="shared" ca="1" si="108"/>
        <v>0</v>
      </c>
      <c r="AB2357" s="171" t="str">
        <f t="shared" si="109"/>
        <v/>
      </c>
    </row>
    <row r="2358" spans="1:28" s="171" customFormat="1" ht="20">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IF(B2358="","",IF(ISERROR(MATCH($J2358,SorP!$B$1:$B$5661,0)),"",INDIRECT("'SorP'!$A$"&amp;MATCH($J2358,SorP!$B$1:$B$5661,0))))</f>
        <v/>
      </c>
      <c r="U2358" s="169"/>
      <c r="V2358" s="170" t="e">
        <f>IF(C2358="",NA(),MATCH($B2358&amp;$C2358,'Smelter Look-up'!$J:$J,0))</f>
        <v>#N/A</v>
      </c>
      <c r="X2358" s="171">
        <f t="shared" ca="1" si="108"/>
        <v>0</v>
      </c>
      <c r="AB2358" s="171" t="str">
        <f t="shared" si="109"/>
        <v/>
      </c>
    </row>
    <row r="2359" spans="1:28" s="171" customFormat="1" ht="20">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IF(B2359="","",IF(ISERROR(MATCH($J2359,SorP!$B$1:$B$5661,0)),"",INDIRECT("'SorP'!$A$"&amp;MATCH($J2359,SorP!$B$1:$B$5661,0))))</f>
        <v/>
      </c>
      <c r="U2359" s="169"/>
      <c r="V2359" s="170" t="e">
        <f>IF(C2359="",NA(),MATCH($B2359&amp;$C2359,'Smelter Look-up'!$J:$J,0))</f>
        <v>#N/A</v>
      </c>
      <c r="X2359" s="171">
        <f t="shared" ca="1" si="108"/>
        <v>0</v>
      </c>
      <c r="AB2359" s="171" t="str">
        <f t="shared" si="109"/>
        <v/>
      </c>
    </row>
    <row r="2360" spans="1:28" s="171" customFormat="1" ht="20">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IF(B2360="","",IF(ISERROR(MATCH($J2360,SorP!$B$1:$B$5661,0)),"",INDIRECT("'SorP'!$A$"&amp;MATCH($J2360,SorP!$B$1:$B$5661,0))))</f>
        <v/>
      </c>
      <c r="U2360" s="169"/>
      <c r="V2360" s="170" t="e">
        <f>IF(C2360="",NA(),MATCH($B2360&amp;$C2360,'Smelter Look-up'!$J:$J,0))</f>
        <v>#N/A</v>
      </c>
      <c r="X2360" s="171">
        <f t="shared" ca="1" si="108"/>
        <v>0</v>
      </c>
      <c r="AB2360" s="171" t="str">
        <f t="shared" si="109"/>
        <v/>
      </c>
    </row>
    <row r="2361" spans="1:28" s="171" customFormat="1" ht="20">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IF(B2361="","",IF(ISERROR(MATCH($J2361,SorP!$B$1:$B$5661,0)),"",INDIRECT("'SorP'!$A$"&amp;MATCH($J2361,SorP!$B$1:$B$5661,0))))</f>
        <v/>
      </c>
      <c r="U2361" s="169"/>
      <c r="V2361" s="170" t="e">
        <f>IF(C2361="",NA(),MATCH($B2361&amp;$C2361,'Smelter Look-up'!$J:$J,0))</f>
        <v>#N/A</v>
      </c>
      <c r="X2361" s="171">
        <f t="shared" ca="1" si="108"/>
        <v>0</v>
      </c>
      <c r="AB2361" s="171" t="str">
        <f t="shared" si="109"/>
        <v/>
      </c>
    </row>
    <row r="2362" spans="1:28" s="171" customFormat="1" ht="20">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IF(B2362="","",IF(ISERROR(MATCH($J2362,SorP!$B$1:$B$5661,0)),"",INDIRECT("'SorP'!$A$"&amp;MATCH($J2362,SorP!$B$1:$B$5661,0))))</f>
        <v/>
      </c>
      <c r="U2362" s="169"/>
      <c r="V2362" s="170" t="e">
        <f>IF(C2362="",NA(),MATCH($B2362&amp;$C2362,'Smelter Look-up'!$J:$J,0))</f>
        <v>#N/A</v>
      </c>
      <c r="X2362" s="171">
        <f t="shared" ca="1" si="108"/>
        <v>0</v>
      </c>
      <c r="AB2362" s="171" t="str">
        <f t="shared" si="109"/>
        <v/>
      </c>
    </row>
    <row r="2363" spans="1:28" s="171" customFormat="1" ht="20">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IF(B2363="","",IF(ISERROR(MATCH($J2363,SorP!$B$1:$B$5661,0)),"",INDIRECT("'SorP'!$A$"&amp;MATCH($J2363,SorP!$B$1:$B$5661,0))))</f>
        <v/>
      </c>
      <c r="U2363" s="169"/>
      <c r="V2363" s="170" t="e">
        <f>IF(C2363="",NA(),MATCH($B2363&amp;$C2363,'Smelter Look-up'!$J:$J,0))</f>
        <v>#N/A</v>
      </c>
      <c r="X2363" s="171">
        <f t="shared" ca="1" si="108"/>
        <v>0</v>
      </c>
      <c r="AB2363" s="171" t="str">
        <f t="shared" si="109"/>
        <v/>
      </c>
    </row>
    <row r="2364" spans="1:28" s="171" customFormat="1" ht="20">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IF(B2364="","",IF(ISERROR(MATCH($J2364,SorP!$B$1:$B$5661,0)),"",INDIRECT("'SorP'!$A$"&amp;MATCH($J2364,SorP!$B$1:$B$5661,0))))</f>
        <v/>
      </c>
      <c r="U2364" s="169"/>
      <c r="V2364" s="170" t="e">
        <f>IF(C2364="",NA(),MATCH($B2364&amp;$C2364,'Smelter Look-up'!$J:$J,0))</f>
        <v>#N/A</v>
      </c>
      <c r="X2364" s="171">
        <f t="shared" ca="1" si="108"/>
        <v>0</v>
      </c>
      <c r="AB2364" s="171" t="str">
        <f t="shared" si="109"/>
        <v/>
      </c>
    </row>
    <row r="2365" spans="1:28" s="171" customFormat="1" ht="20">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IF(B2365="","",IF(ISERROR(MATCH($J2365,SorP!$B$1:$B$5661,0)),"",INDIRECT("'SorP'!$A$"&amp;MATCH($J2365,SorP!$B$1:$B$5661,0))))</f>
        <v/>
      </c>
      <c r="U2365" s="169"/>
      <c r="V2365" s="170" t="e">
        <f>IF(C2365="",NA(),MATCH($B2365&amp;$C2365,'Smelter Look-up'!$J:$J,0))</f>
        <v>#N/A</v>
      </c>
      <c r="X2365" s="171">
        <f t="shared" ca="1" si="108"/>
        <v>0</v>
      </c>
      <c r="AB2365" s="171" t="str">
        <f t="shared" si="109"/>
        <v/>
      </c>
    </row>
    <row r="2366" spans="1:28" s="171" customFormat="1" ht="20">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IF(B2366="","",IF(ISERROR(MATCH($J2366,SorP!$B$1:$B$5661,0)),"",INDIRECT("'SorP'!$A$"&amp;MATCH($J2366,SorP!$B$1:$B$5661,0))))</f>
        <v/>
      </c>
      <c r="U2366" s="169"/>
      <c r="V2366" s="170" t="e">
        <f>IF(C2366="",NA(),MATCH($B2366&amp;$C2366,'Smelter Look-up'!$J:$J,0))</f>
        <v>#N/A</v>
      </c>
      <c r="X2366" s="171">
        <f t="shared" ca="1" si="108"/>
        <v>0</v>
      </c>
      <c r="AB2366" s="171" t="str">
        <f t="shared" si="109"/>
        <v/>
      </c>
    </row>
    <row r="2367" spans="1:28" s="171" customFormat="1" ht="20">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IF(B2367="","",IF(ISERROR(MATCH($J2367,SorP!$B$1:$B$5661,0)),"",INDIRECT("'SorP'!$A$"&amp;MATCH($J2367,SorP!$B$1:$B$5661,0))))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20">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20">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20">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20">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20">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20">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20">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20">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20">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20">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20">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20">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20">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20">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20">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20">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20">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20">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20">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20">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20">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20">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20">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20">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20">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20">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20">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20">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20">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20">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20">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20">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20">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20">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20">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20">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20">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20">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ca="1" si="111"/>
        <v>0</v>
      </c>
      <c r="AB2406" s="171" t="str">
        <f t="shared" si="112"/>
        <v/>
      </c>
    </row>
    <row r="2407" spans="1:28" s="171" customFormat="1" ht="20">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IF(B2407="","",IF(ISERROR(MATCH($J2407,SorP!$B$1:$B$5661,0)),"",INDIRECT("'SorP'!$A$"&amp;MATCH($J2407,SorP!$B$1:$B$5661,0))))</f>
        <v/>
      </c>
      <c r="U2407" s="169"/>
      <c r="V2407" s="170" t="e">
        <f>IF(C2407="",NA(),MATCH($B2407&amp;$C2407,'Smelter Look-up'!$J:$J,0))</f>
        <v>#N/A</v>
      </c>
      <c r="X2407" s="171">
        <f t="shared" ca="1" si="111"/>
        <v>0</v>
      </c>
      <c r="AB2407" s="171" t="str">
        <f t="shared" si="112"/>
        <v/>
      </c>
    </row>
    <row r="2408" spans="1:28" s="171" customFormat="1" ht="20">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IF(B2408="","",IF(ISERROR(MATCH($J2408,SorP!$B$1:$B$5661,0)),"",INDIRECT("'SorP'!$A$"&amp;MATCH($J2408,SorP!$B$1:$B$5661,0))))</f>
        <v/>
      </c>
      <c r="U2408" s="169"/>
      <c r="V2408" s="170" t="e">
        <f>IF(C2408="",NA(),MATCH($B2408&amp;$C2408,'Smelter Look-up'!$J:$J,0))</f>
        <v>#N/A</v>
      </c>
      <c r="X2408" s="171">
        <f t="shared" ca="1" si="111"/>
        <v>0</v>
      </c>
      <c r="AB2408" s="171" t="str">
        <f t="shared" si="112"/>
        <v/>
      </c>
    </row>
    <row r="2409" spans="1:28" s="171" customFormat="1" ht="20">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IF(B2409="","",IF(ISERROR(MATCH($J2409,SorP!$B$1:$B$5661,0)),"",INDIRECT("'SorP'!$A$"&amp;MATCH($J2409,SorP!$B$1:$B$5661,0))))</f>
        <v/>
      </c>
      <c r="U2409" s="169"/>
      <c r="V2409" s="170" t="e">
        <f>IF(C2409="",NA(),MATCH($B2409&amp;$C2409,'Smelter Look-up'!$J:$J,0))</f>
        <v>#N/A</v>
      </c>
      <c r="X2409" s="171">
        <f t="shared" ca="1" si="111"/>
        <v>0</v>
      </c>
      <c r="AB2409" s="171" t="str">
        <f t="shared" si="112"/>
        <v/>
      </c>
    </row>
    <row r="2410" spans="1:28" s="171" customFormat="1" ht="20">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IF(B2410="","",IF(ISERROR(MATCH($J2410,SorP!$B$1:$B$5661,0)),"",INDIRECT("'SorP'!$A$"&amp;MATCH($J2410,SorP!$B$1:$B$5661,0))))</f>
        <v/>
      </c>
      <c r="U2410" s="169"/>
      <c r="V2410" s="170" t="e">
        <f>IF(C2410="",NA(),MATCH($B2410&amp;$C2410,'Smelter Look-up'!$J:$J,0))</f>
        <v>#N/A</v>
      </c>
      <c r="X2410" s="171">
        <f t="shared" ca="1" si="111"/>
        <v>0</v>
      </c>
      <c r="AB2410" s="171" t="str">
        <f t="shared" si="112"/>
        <v/>
      </c>
    </row>
    <row r="2411" spans="1:28" s="171" customFormat="1" ht="20">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IF(B2411="","",IF(ISERROR(MATCH($J2411,SorP!$B$1:$B$5661,0)),"",INDIRECT("'SorP'!$A$"&amp;MATCH($J2411,SorP!$B$1:$B$5661,0))))</f>
        <v/>
      </c>
      <c r="U2411" s="169"/>
      <c r="V2411" s="170" t="e">
        <f>IF(C2411="",NA(),MATCH($B2411&amp;$C2411,'Smelter Look-up'!$J:$J,0))</f>
        <v>#N/A</v>
      </c>
      <c r="X2411" s="171">
        <f t="shared" ca="1" si="111"/>
        <v>0</v>
      </c>
      <c r="AB2411" s="171" t="str">
        <f t="shared" si="112"/>
        <v/>
      </c>
    </row>
    <row r="2412" spans="1:28" s="171" customFormat="1" ht="20">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IF(B2412="","",IF(ISERROR(MATCH($J2412,SorP!$B$1:$B$5661,0)),"",INDIRECT("'SorP'!$A$"&amp;MATCH($J2412,SorP!$B$1:$B$5661,0))))</f>
        <v/>
      </c>
      <c r="U2412" s="169"/>
      <c r="V2412" s="170" t="e">
        <f>IF(C2412="",NA(),MATCH($B2412&amp;$C2412,'Smelter Look-up'!$J:$J,0))</f>
        <v>#N/A</v>
      </c>
      <c r="X2412" s="171">
        <f t="shared" ca="1" si="111"/>
        <v>0</v>
      </c>
      <c r="AB2412" s="171" t="str">
        <f t="shared" si="112"/>
        <v/>
      </c>
    </row>
    <row r="2413" spans="1:28" s="171" customFormat="1" ht="20">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IF(B2413="","",IF(ISERROR(MATCH($J2413,SorP!$B$1:$B$5661,0)),"",INDIRECT("'SorP'!$A$"&amp;MATCH($J2413,SorP!$B$1:$B$5661,0))))</f>
        <v/>
      </c>
      <c r="U2413" s="169"/>
      <c r="V2413" s="170" t="e">
        <f>IF(C2413="",NA(),MATCH($B2413&amp;$C2413,'Smelter Look-up'!$J:$J,0))</f>
        <v>#N/A</v>
      </c>
      <c r="X2413" s="171">
        <f t="shared" ca="1" si="111"/>
        <v>0</v>
      </c>
      <c r="AB2413" s="171" t="str">
        <f t="shared" si="112"/>
        <v/>
      </c>
    </row>
    <row r="2414" spans="1:28" s="171" customFormat="1" ht="20">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IF(B2414="","",IF(ISERROR(MATCH($J2414,SorP!$B$1:$B$5661,0)),"",INDIRECT("'SorP'!$A$"&amp;MATCH($J2414,SorP!$B$1:$B$5661,0))))</f>
        <v/>
      </c>
      <c r="U2414" s="169"/>
      <c r="V2414" s="170" t="e">
        <f>IF(C2414="",NA(),MATCH($B2414&amp;$C2414,'Smelter Look-up'!$J:$J,0))</f>
        <v>#N/A</v>
      </c>
      <c r="X2414" s="171">
        <f t="shared" ca="1" si="111"/>
        <v>0</v>
      </c>
      <c r="AB2414" s="171" t="str">
        <f t="shared" si="112"/>
        <v/>
      </c>
    </row>
    <row r="2415" spans="1:28" s="171" customFormat="1" ht="20">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IF(B2415="","",IF(ISERROR(MATCH($J2415,SorP!$B$1:$B$5661,0)),"",INDIRECT("'SorP'!$A$"&amp;MATCH($J2415,SorP!$B$1:$B$5661,0))))</f>
        <v/>
      </c>
      <c r="U2415" s="169"/>
      <c r="V2415" s="170" t="e">
        <f>IF(C2415="",NA(),MATCH($B2415&amp;$C2415,'Smelter Look-up'!$J:$J,0))</f>
        <v>#N/A</v>
      </c>
      <c r="X2415" s="171">
        <f t="shared" ca="1" si="111"/>
        <v>0</v>
      </c>
      <c r="AB2415" s="171" t="str">
        <f t="shared" si="112"/>
        <v/>
      </c>
    </row>
    <row r="2416" spans="1:28" s="171" customFormat="1" ht="20">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IF(B2416="","",IF(ISERROR(MATCH($J2416,SorP!$B$1:$B$5661,0)),"",INDIRECT("'SorP'!$A$"&amp;MATCH($J2416,SorP!$B$1:$B$5661,0))))</f>
        <v/>
      </c>
      <c r="U2416" s="169"/>
      <c r="V2416" s="170" t="e">
        <f>IF(C2416="",NA(),MATCH($B2416&amp;$C2416,'Smelter Look-up'!$J:$J,0))</f>
        <v>#N/A</v>
      </c>
      <c r="X2416" s="171">
        <f t="shared" ca="1" si="111"/>
        <v>0</v>
      </c>
      <c r="AB2416" s="171" t="str">
        <f t="shared" si="112"/>
        <v/>
      </c>
    </row>
    <row r="2417" spans="1:28" s="171" customFormat="1" ht="20">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IF(B2417="","",IF(ISERROR(MATCH($J2417,SorP!$B$1:$B$5661,0)),"",INDIRECT("'SorP'!$A$"&amp;MATCH($J2417,SorP!$B$1:$B$5661,0))))</f>
        <v/>
      </c>
      <c r="U2417" s="169"/>
      <c r="V2417" s="170" t="e">
        <f>IF(C2417="",NA(),MATCH($B2417&amp;$C2417,'Smelter Look-up'!$J:$J,0))</f>
        <v>#N/A</v>
      </c>
      <c r="X2417" s="171">
        <f t="shared" ca="1" si="111"/>
        <v>0</v>
      </c>
      <c r="AB2417" s="171" t="str">
        <f t="shared" si="112"/>
        <v/>
      </c>
    </row>
    <row r="2418" spans="1:28" s="171" customFormat="1" ht="20">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IF(B2418="","",IF(ISERROR(MATCH($J2418,SorP!$B$1:$B$5661,0)),"",INDIRECT("'SorP'!$A$"&amp;MATCH($J2418,SorP!$B$1:$B$5661,0))))</f>
        <v/>
      </c>
      <c r="U2418" s="169"/>
      <c r="V2418" s="170" t="e">
        <f>IF(C2418="",NA(),MATCH($B2418&amp;$C2418,'Smelter Look-up'!$J:$J,0))</f>
        <v>#N/A</v>
      </c>
      <c r="X2418" s="171">
        <f t="shared" ca="1" si="111"/>
        <v>0</v>
      </c>
      <c r="AB2418" s="171" t="str">
        <f t="shared" si="112"/>
        <v/>
      </c>
    </row>
    <row r="2419" spans="1:28" s="171" customFormat="1" ht="20">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IF(B2419="","",IF(ISERROR(MATCH($J2419,SorP!$B$1:$B$5661,0)),"",INDIRECT("'SorP'!$A$"&amp;MATCH($J2419,SorP!$B$1:$B$5661,0))))</f>
        <v/>
      </c>
      <c r="U2419" s="169"/>
      <c r="V2419" s="170" t="e">
        <f>IF(C2419="",NA(),MATCH($B2419&amp;$C2419,'Smelter Look-up'!$J:$J,0))</f>
        <v>#N/A</v>
      </c>
      <c r="X2419" s="171">
        <f t="shared" ca="1" si="111"/>
        <v>0</v>
      </c>
      <c r="AB2419" s="171" t="str">
        <f t="shared" si="112"/>
        <v/>
      </c>
    </row>
    <row r="2420" spans="1:28" s="171" customFormat="1" ht="20">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IF(B2420="","",IF(ISERROR(MATCH($J2420,SorP!$B$1:$B$5661,0)),"",INDIRECT("'SorP'!$A$"&amp;MATCH($J2420,SorP!$B$1:$B$5661,0))))</f>
        <v/>
      </c>
      <c r="U2420" s="169"/>
      <c r="V2420" s="170" t="e">
        <f>IF(C2420="",NA(),MATCH($B2420&amp;$C2420,'Smelter Look-up'!$J:$J,0))</f>
        <v>#N/A</v>
      </c>
      <c r="X2420" s="171">
        <f t="shared" ca="1" si="111"/>
        <v>0</v>
      </c>
      <c r="AB2420" s="171" t="str">
        <f t="shared" si="112"/>
        <v/>
      </c>
    </row>
    <row r="2421" spans="1:28" s="171" customFormat="1" ht="20">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IF(B2421="","",IF(ISERROR(MATCH($J2421,SorP!$B$1:$B$5661,0)),"",INDIRECT("'SorP'!$A$"&amp;MATCH($J2421,SorP!$B$1:$B$5661,0))))</f>
        <v/>
      </c>
      <c r="U2421" s="169"/>
      <c r="V2421" s="170" t="e">
        <f>IF(C2421="",NA(),MATCH($B2421&amp;$C2421,'Smelter Look-up'!$J:$J,0))</f>
        <v>#N/A</v>
      </c>
      <c r="X2421" s="171">
        <f t="shared" ca="1" si="111"/>
        <v>0</v>
      </c>
      <c r="AB2421" s="171" t="str">
        <f t="shared" si="112"/>
        <v/>
      </c>
    </row>
    <row r="2422" spans="1:28" s="171" customFormat="1" ht="20">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IF(B2422="","",IF(ISERROR(MATCH($J2422,SorP!$B$1:$B$5661,0)),"",INDIRECT("'SorP'!$A$"&amp;MATCH($J2422,SorP!$B$1:$B$5661,0))))</f>
        <v/>
      </c>
      <c r="U2422" s="169"/>
      <c r="V2422" s="170" t="e">
        <f>IF(C2422="",NA(),MATCH($B2422&amp;$C2422,'Smelter Look-up'!$J:$J,0))</f>
        <v>#N/A</v>
      </c>
      <c r="X2422" s="171">
        <f t="shared" ca="1" si="111"/>
        <v>0</v>
      </c>
      <c r="AB2422" s="171" t="str">
        <f t="shared" si="112"/>
        <v/>
      </c>
    </row>
    <row r="2423" spans="1:28" s="171" customFormat="1" ht="20">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IF(B2423="","",IF(ISERROR(MATCH($J2423,SorP!$B$1:$B$5661,0)),"",INDIRECT("'SorP'!$A$"&amp;MATCH($J2423,SorP!$B$1:$B$5661,0))))</f>
        <v/>
      </c>
      <c r="U2423" s="169"/>
      <c r="V2423" s="170" t="e">
        <f>IF(C2423="",NA(),MATCH($B2423&amp;$C2423,'Smelter Look-up'!$J:$J,0))</f>
        <v>#N/A</v>
      </c>
      <c r="X2423" s="171">
        <f t="shared" ca="1" si="111"/>
        <v>0</v>
      </c>
      <c r="AB2423" s="171" t="str">
        <f t="shared" si="112"/>
        <v/>
      </c>
    </row>
    <row r="2424" spans="1:28" s="171" customFormat="1" ht="20">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IF(B2424="","",IF(ISERROR(MATCH($J2424,SorP!$B$1:$B$5661,0)),"",INDIRECT("'SorP'!$A$"&amp;MATCH($J2424,SorP!$B$1:$B$5661,0))))</f>
        <v/>
      </c>
      <c r="U2424" s="169"/>
      <c r="V2424" s="170" t="e">
        <f>IF(C2424="",NA(),MATCH($B2424&amp;$C2424,'Smelter Look-up'!$J:$J,0))</f>
        <v>#N/A</v>
      </c>
      <c r="X2424" s="171">
        <f t="shared" ca="1" si="111"/>
        <v>0</v>
      </c>
      <c r="AB2424" s="171" t="str">
        <f t="shared" si="112"/>
        <v/>
      </c>
    </row>
    <row r="2425" spans="1:28" s="171" customFormat="1" ht="20">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IF(B2425="","",IF(ISERROR(MATCH($J2425,SorP!$B$1:$B$5661,0)),"",INDIRECT("'SorP'!$A$"&amp;MATCH($J2425,SorP!$B$1:$B$5661,0))))</f>
        <v/>
      </c>
      <c r="U2425" s="169"/>
      <c r="V2425" s="170" t="e">
        <f>IF(C2425="",NA(),MATCH($B2425&amp;$C2425,'Smelter Look-up'!$J:$J,0))</f>
        <v>#N/A</v>
      </c>
      <c r="X2425" s="171">
        <f t="shared" ca="1" si="111"/>
        <v>0</v>
      </c>
      <c r="AB2425" s="171" t="str">
        <f t="shared" si="112"/>
        <v/>
      </c>
    </row>
    <row r="2426" spans="1:28" s="171" customFormat="1" ht="20">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IF(B2426="","",IF(ISERROR(MATCH($J2426,SorP!$B$1:$B$5661,0)),"",INDIRECT("'SorP'!$A$"&amp;MATCH($J2426,SorP!$B$1:$B$5661,0))))</f>
        <v/>
      </c>
      <c r="U2426" s="169"/>
      <c r="V2426" s="170" t="e">
        <f>IF(C2426="",NA(),MATCH($B2426&amp;$C2426,'Smelter Look-up'!$J:$J,0))</f>
        <v>#N/A</v>
      </c>
      <c r="X2426" s="171">
        <f t="shared" ca="1" si="111"/>
        <v>0</v>
      </c>
      <c r="AB2426" s="171" t="str">
        <f t="shared" si="112"/>
        <v/>
      </c>
    </row>
    <row r="2427" spans="1:28" s="171" customFormat="1" ht="20">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IF(B2427="","",IF(ISERROR(MATCH($J2427,SorP!$B$1:$B$5661,0)),"",INDIRECT("'SorP'!$A$"&amp;MATCH($J2427,SorP!$B$1:$B$5661,0))))</f>
        <v/>
      </c>
      <c r="U2427" s="169"/>
      <c r="V2427" s="170" t="e">
        <f>IF(C2427="",NA(),MATCH($B2427&amp;$C2427,'Smelter Look-up'!$J:$J,0))</f>
        <v>#N/A</v>
      </c>
      <c r="X2427" s="171">
        <f t="shared" ca="1" si="111"/>
        <v>0</v>
      </c>
      <c r="AB2427" s="171" t="str">
        <f t="shared" si="112"/>
        <v/>
      </c>
    </row>
    <row r="2428" spans="1:28" s="171" customFormat="1" ht="20">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IF(B2428="","",IF(ISERROR(MATCH($J2428,SorP!$B$1:$B$5661,0)),"",INDIRECT("'SorP'!$A$"&amp;MATCH($J2428,SorP!$B$1:$B$5661,0))))</f>
        <v/>
      </c>
      <c r="U2428" s="169"/>
      <c r="V2428" s="170" t="e">
        <f>IF(C2428="",NA(),MATCH($B2428&amp;$C2428,'Smelter Look-up'!$J:$J,0))</f>
        <v>#N/A</v>
      </c>
      <c r="X2428" s="171">
        <f t="shared" ca="1" si="111"/>
        <v>0</v>
      </c>
      <c r="AB2428" s="171" t="str">
        <f t="shared" si="112"/>
        <v/>
      </c>
    </row>
    <row r="2429" spans="1:28" s="171" customFormat="1" ht="20">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IF(B2429="","",IF(ISERROR(MATCH($J2429,SorP!$B$1:$B$5661,0)),"",INDIRECT("'SorP'!$A$"&amp;MATCH($J2429,SorP!$B$1:$B$5661,0))))</f>
        <v/>
      </c>
      <c r="U2429" s="169"/>
      <c r="V2429" s="170" t="e">
        <f>IF(C2429="",NA(),MATCH($B2429&amp;$C2429,'Smelter Look-up'!$J:$J,0))</f>
        <v>#N/A</v>
      </c>
      <c r="X2429" s="171">
        <f t="shared" ca="1" si="111"/>
        <v>0</v>
      </c>
      <c r="AB2429" s="171" t="str">
        <f t="shared" si="112"/>
        <v/>
      </c>
    </row>
    <row r="2430" spans="1:28" s="171" customFormat="1" ht="20">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IF(B2430="","",IF(ISERROR(MATCH($J2430,SorP!$B$1:$B$5661,0)),"",INDIRECT("'SorP'!$A$"&amp;MATCH($J2430,SorP!$B$1:$B$5661,0))))</f>
        <v/>
      </c>
      <c r="U2430" s="169"/>
      <c r="V2430" s="170" t="e">
        <f>IF(C2430="",NA(),MATCH($B2430&amp;$C2430,'Smelter Look-up'!$J:$J,0))</f>
        <v>#N/A</v>
      </c>
      <c r="X2430" s="171">
        <f t="shared" ca="1" si="111"/>
        <v>0</v>
      </c>
      <c r="AB2430" s="171" t="str">
        <f t="shared" si="112"/>
        <v/>
      </c>
    </row>
    <row r="2431" spans="1:28" s="171" customFormat="1" ht="20">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IF(B2431="","",IF(ISERROR(MATCH($J2431,SorP!$B$1:$B$5661,0)),"",INDIRECT("'SorP'!$A$"&amp;MATCH($J2431,SorP!$B$1:$B$5661,0))))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20">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20">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20">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20">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20">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20">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20">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20">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20">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20">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20">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20">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20">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20">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20">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20">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20">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20">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20">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20">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20">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20">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20">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20">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20">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20">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20">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20">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20">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20">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20">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20">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28" s="171" customFormat="1" ht="20">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28" s="171" customFormat="1" ht="20">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28" s="171" customFormat="1" ht="20">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28" s="171" customFormat="1" ht="20">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28" s="171" customFormat="1" ht="20">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28" s="171" customFormat="1" ht="20">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ca="1" si="114"/>
        <v>0</v>
      </c>
      <c r="AB2470" s="171" t="str">
        <f t="shared" si="115"/>
        <v/>
      </c>
    </row>
    <row r="2471" spans="1:28" s="171" customFormat="1" ht="20">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4"/>
        <v>0</v>
      </c>
      <c r="AB2471" s="171" t="str">
        <f t="shared" si="115"/>
        <v/>
      </c>
    </row>
    <row r="2472" spans="1:28" s="171" customFormat="1" ht="20">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4"/>
        <v>0</v>
      </c>
      <c r="AB2472" s="171" t="str">
        <f t="shared" si="115"/>
        <v/>
      </c>
    </row>
    <row r="2473" spans="1:28" s="171" customFormat="1" ht="20">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IF(B2473="","",IF(ISERROR(MATCH($J2473,SorP!$B$1:$B$5661,0)),"",INDIRECT("'SorP'!$A$"&amp;MATCH($J2473,SorP!$B$1:$B$5661,0))))</f>
        <v/>
      </c>
      <c r="U2473" s="169"/>
      <c r="V2473" s="170" t="e">
        <f>IF(C2473="",NA(),MATCH($B2473&amp;$C2473,'Smelter Look-up'!$J:$J,0))</f>
        <v>#N/A</v>
      </c>
      <c r="X2473" s="171">
        <f t="shared" ca="1" si="114"/>
        <v>0</v>
      </c>
      <c r="AB2473" s="171" t="str">
        <f t="shared" si="115"/>
        <v/>
      </c>
    </row>
    <row r="2474" spans="1:28" s="171" customFormat="1" ht="20">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IF(B2474="","",IF(ISERROR(MATCH($J2474,SorP!$B$1:$B$5661,0)),"",INDIRECT("'SorP'!$A$"&amp;MATCH($J2474,SorP!$B$1:$B$5661,0))))</f>
        <v/>
      </c>
      <c r="U2474" s="169"/>
      <c r="V2474" s="170" t="e">
        <f>IF(C2474="",NA(),MATCH($B2474&amp;$C2474,'Smelter Look-up'!$J:$J,0))</f>
        <v>#N/A</v>
      </c>
      <c r="X2474" s="171">
        <f t="shared" ca="1" si="114"/>
        <v>0</v>
      </c>
      <c r="AB2474" s="171" t="str">
        <f t="shared" si="115"/>
        <v/>
      </c>
    </row>
    <row r="2475" spans="1:28" s="171" customFormat="1" ht="20">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IF(B2475="","",IF(ISERROR(MATCH($J2475,SorP!$B$1:$B$5661,0)),"",INDIRECT("'SorP'!$A$"&amp;MATCH($J2475,SorP!$B$1:$B$5661,0))))</f>
        <v/>
      </c>
      <c r="U2475" s="169"/>
      <c r="V2475" s="170" t="e">
        <f>IF(C2475="",NA(),MATCH($B2475&amp;$C2475,'Smelter Look-up'!$J:$J,0))</f>
        <v>#N/A</v>
      </c>
      <c r="X2475" s="171">
        <f t="shared" ca="1" si="114"/>
        <v>0</v>
      </c>
      <c r="AB2475" s="171" t="str">
        <f t="shared" si="115"/>
        <v/>
      </c>
    </row>
    <row r="2476" spans="1:28" s="171" customFormat="1" ht="20">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IF(B2476="","",IF(ISERROR(MATCH($J2476,SorP!$B$1:$B$5661,0)),"",INDIRECT("'SorP'!$A$"&amp;MATCH($J2476,SorP!$B$1:$B$5661,0))))</f>
        <v/>
      </c>
      <c r="U2476" s="169"/>
      <c r="V2476" s="170" t="e">
        <f>IF(C2476="",NA(),MATCH($B2476&amp;$C2476,'Smelter Look-up'!$J:$J,0))</f>
        <v>#N/A</v>
      </c>
      <c r="X2476" s="171">
        <f t="shared" ca="1" si="114"/>
        <v>0</v>
      </c>
      <c r="AB2476" s="171" t="str">
        <f t="shared" si="115"/>
        <v/>
      </c>
    </row>
    <row r="2477" spans="1:28" s="171" customFormat="1" ht="20">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IF(B2477="","",IF(ISERROR(MATCH($J2477,SorP!$B$1:$B$5661,0)),"",INDIRECT("'SorP'!$A$"&amp;MATCH($J2477,SorP!$B$1:$B$5661,0))))</f>
        <v/>
      </c>
      <c r="U2477" s="169"/>
      <c r="V2477" s="170" t="e">
        <f>IF(C2477="",NA(),MATCH($B2477&amp;$C2477,'Smelter Look-up'!$J:$J,0))</f>
        <v>#N/A</v>
      </c>
      <c r="X2477" s="171">
        <f t="shared" ca="1" si="114"/>
        <v>0</v>
      </c>
      <c r="AB2477" s="171" t="str">
        <f t="shared" si="115"/>
        <v/>
      </c>
    </row>
    <row r="2478" spans="1:28" s="171" customFormat="1" ht="20">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IF(B2478="","",IF(ISERROR(MATCH($J2478,SorP!$B$1:$B$5661,0)),"",INDIRECT("'SorP'!$A$"&amp;MATCH($J2478,SorP!$B$1:$B$5661,0))))</f>
        <v/>
      </c>
      <c r="U2478" s="169"/>
      <c r="V2478" s="170" t="e">
        <f>IF(C2478="",NA(),MATCH($B2478&amp;$C2478,'Smelter Look-up'!$J:$J,0))</f>
        <v>#N/A</v>
      </c>
      <c r="X2478" s="171">
        <f t="shared" ca="1" si="114"/>
        <v>0</v>
      </c>
      <c r="AB2478" s="171" t="str">
        <f t="shared" si="115"/>
        <v/>
      </c>
    </row>
    <row r="2479" spans="1:28" s="171" customFormat="1" ht="20">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IF(B2479="","",IF(ISERROR(MATCH($J2479,SorP!$B$1:$B$5661,0)),"",INDIRECT("'SorP'!$A$"&amp;MATCH($J2479,SorP!$B$1:$B$5661,0))))</f>
        <v/>
      </c>
      <c r="U2479" s="169"/>
      <c r="V2479" s="170" t="e">
        <f>IF(C2479="",NA(),MATCH($B2479&amp;$C2479,'Smelter Look-up'!$J:$J,0))</f>
        <v>#N/A</v>
      </c>
      <c r="X2479" s="171">
        <f t="shared" ca="1" si="114"/>
        <v>0</v>
      </c>
      <c r="AB2479" s="171" t="str">
        <f t="shared" si="115"/>
        <v/>
      </c>
    </row>
    <row r="2480" spans="1:28" s="171" customFormat="1" ht="20">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IF(B2480="","",IF(ISERROR(MATCH($J2480,SorP!$B$1:$B$5661,0)),"",INDIRECT("'SorP'!$A$"&amp;MATCH($J2480,SorP!$B$1:$B$5661,0))))</f>
        <v/>
      </c>
      <c r="U2480" s="169"/>
      <c r="V2480" s="170" t="e">
        <f>IF(C2480="",NA(),MATCH($B2480&amp;$C2480,'Smelter Look-up'!$J:$J,0))</f>
        <v>#N/A</v>
      </c>
      <c r="X2480" s="171">
        <f t="shared" ca="1" si="114"/>
        <v>0</v>
      </c>
      <c r="AB2480" s="171" t="str">
        <f t="shared" si="115"/>
        <v/>
      </c>
    </row>
    <row r="2481" spans="1:28" s="171" customFormat="1" ht="20">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IF(B2481="","",IF(ISERROR(MATCH($J2481,SorP!$B$1:$B$5661,0)),"",INDIRECT("'SorP'!$A$"&amp;MATCH($J2481,SorP!$B$1:$B$5661,0))))</f>
        <v/>
      </c>
      <c r="U2481" s="169"/>
      <c r="V2481" s="170" t="e">
        <f>IF(C2481="",NA(),MATCH($B2481&amp;$C2481,'Smelter Look-up'!$J:$J,0))</f>
        <v>#N/A</v>
      </c>
      <c r="X2481" s="171">
        <f t="shared" ca="1" si="114"/>
        <v>0</v>
      </c>
      <c r="AB2481" s="171" t="str">
        <f t="shared" si="115"/>
        <v/>
      </c>
    </row>
    <row r="2482" spans="1:28" s="171" customFormat="1" ht="20">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IF(B2482="","",IF(ISERROR(MATCH($J2482,SorP!$B$1:$B$5661,0)),"",INDIRECT("'SorP'!$A$"&amp;MATCH($J2482,SorP!$B$1:$B$5661,0))))</f>
        <v/>
      </c>
      <c r="U2482" s="169"/>
      <c r="V2482" s="170" t="e">
        <f>IF(C2482="",NA(),MATCH($B2482&amp;$C2482,'Smelter Look-up'!$J:$J,0))</f>
        <v>#N/A</v>
      </c>
      <c r="X2482" s="171">
        <f t="shared" ca="1" si="114"/>
        <v>0</v>
      </c>
      <c r="AB2482" s="171" t="str">
        <f t="shared" si="115"/>
        <v/>
      </c>
    </row>
    <row r="2483" spans="1:28" s="171" customFormat="1" ht="20">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IF(B2483="","",IF(ISERROR(MATCH($J2483,SorP!$B$1:$B$5661,0)),"",INDIRECT("'SorP'!$A$"&amp;MATCH($J2483,SorP!$B$1:$B$5661,0))))</f>
        <v/>
      </c>
      <c r="U2483" s="169"/>
      <c r="V2483" s="170" t="e">
        <f>IF(C2483="",NA(),MATCH($B2483&amp;$C2483,'Smelter Look-up'!$J:$J,0))</f>
        <v>#N/A</v>
      </c>
      <c r="X2483" s="171">
        <f t="shared" ca="1" si="114"/>
        <v>0</v>
      </c>
      <c r="AB2483" s="171" t="str">
        <f t="shared" si="115"/>
        <v/>
      </c>
    </row>
    <row r="2484" spans="1:28" s="171" customFormat="1" ht="20">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IF(B2484="","",IF(ISERROR(MATCH($J2484,SorP!$B$1:$B$5661,0)),"",INDIRECT("'SorP'!$A$"&amp;MATCH($J2484,SorP!$B$1:$B$5661,0))))</f>
        <v/>
      </c>
      <c r="U2484" s="169"/>
      <c r="V2484" s="170" t="e">
        <f>IF(C2484="",NA(),MATCH($B2484&amp;$C2484,'Smelter Look-up'!$J:$J,0))</f>
        <v>#N/A</v>
      </c>
      <c r="X2484" s="171">
        <f t="shared" ca="1" si="114"/>
        <v>0</v>
      </c>
      <c r="AB2484" s="171" t="str">
        <f t="shared" si="115"/>
        <v/>
      </c>
    </row>
    <row r="2485" spans="1:28" s="171" customFormat="1" ht="20">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IF(B2485="","",IF(ISERROR(MATCH($J2485,SorP!$B$1:$B$5661,0)),"",INDIRECT("'SorP'!$A$"&amp;MATCH($J2485,SorP!$B$1:$B$5661,0))))</f>
        <v/>
      </c>
      <c r="U2485" s="169"/>
      <c r="V2485" s="170" t="e">
        <f>IF(C2485="",NA(),MATCH($B2485&amp;$C2485,'Smelter Look-up'!$J:$J,0))</f>
        <v>#N/A</v>
      </c>
      <c r="X2485" s="171">
        <f t="shared" ca="1" si="114"/>
        <v>0</v>
      </c>
      <c r="AB2485" s="171" t="str">
        <f t="shared" si="115"/>
        <v/>
      </c>
    </row>
    <row r="2486" spans="1:28" s="171" customFormat="1" ht="20">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IF(B2486="","",IF(ISERROR(MATCH($J2486,SorP!$B$1:$B$5661,0)),"",INDIRECT("'SorP'!$A$"&amp;MATCH($J2486,SorP!$B$1:$B$5661,0))))</f>
        <v/>
      </c>
      <c r="U2486" s="169"/>
      <c r="V2486" s="170" t="e">
        <f>IF(C2486="",NA(),MATCH($B2486&amp;$C2486,'Smelter Look-up'!$J:$J,0))</f>
        <v>#N/A</v>
      </c>
      <c r="X2486" s="171">
        <f t="shared" ca="1" si="114"/>
        <v>0</v>
      </c>
      <c r="AB2486" s="171" t="str">
        <f t="shared" si="115"/>
        <v/>
      </c>
    </row>
    <row r="2487" spans="1:28" s="171" customFormat="1" ht="20">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IF(B2487="","",IF(ISERROR(MATCH($J2487,SorP!$B$1:$B$5661,0)),"",INDIRECT("'SorP'!$A$"&amp;MATCH($J2487,SorP!$B$1:$B$5661,0))))</f>
        <v/>
      </c>
      <c r="U2487" s="169"/>
      <c r="V2487" s="170" t="e">
        <f>IF(C2487="",NA(),MATCH($B2487&amp;$C2487,'Smelter Look-up'!$J:$J,0))</f>
        <v>#N/A</v>
      </c>
      <c r="X2487" s="171">
        <f t="shared" ca="1" si="114"/>
        <v>0</v>
      </c>
      <c r="AB2487" s="171" t="str">
        <f t="shared" si="115"/>
        <v/>
      </c>
    </row>
    <row r="2488" spans="1:28" s="171" customFormat="1" ht="20">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IF(B2488="","",IF(ISERROR(MATCH($J2488,SorP!$B$1:$B$5661,0)),"",INDIRECT("'SorP'!$A$"&amp;MATCH($J2488,SorP!$B$1:$B$5661,0))))</f>
        <v/>
      </c>
      <c r="U2488" s="169"/>
      <c r="V2488" s="170" t="e">
        <f>IF(C2488="",NA(),MATCH($B2488&amp;$C2488,'Smelter Look-up'!$J:$J,0))</f>
        <v>#N/A</v>
      </c>
      <c r="X2488" s="171">
        <f t="shared" ca="1" si="114"/>
        <v>0</v>
      </c>
      <c r="AB2488" s="171" t="str">
        <f t="shared" si="115"/>
        <v/>
      </c>
    </row>
    <row r="2489" spans="1:28" s="171" customFormat="1" ht="20">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IF(B2489="","",IF(ISERROR(MATCH($J2489,SorP!$B$1:$B$5661,0)),"",INDIRECT("'SorP'!$A$"&amp;MATCH($J2489,SorP!$B$1:$B$5661,0))))</f>
        <v/>
      </c>
      <c r="U2489" s="169"/>
      <c r="V2489" s="170" t="e">
        <f>IF(C2489="",NA(),MATCH($B2489&amp;$C2489,'Smelter Look-up'!$J:$J,0))</f>
        <v>#N/A</v>
      </c>
      <c r="X2489" s="171">
        <f t="shared" ca="1" si="114"/>
        <v>0</v>
      </c>
      <c r="AB2489" s="171" t="str">
        <f t="shared" si="115"/>
        <v/>
      </c>
    </row>
    <row r="2490" spans="1:28" s="171" customFormat="1" ht="20">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IF(B2490="","",IF(ISERROR(MATCH($J2490,SorP!$B$1:$B$5661,0)),"",INDIRECT("'SorP'!$A$"&amp;MATCH($J2490,SorP!$B$1:$B$5661,0))))</f>
        <v/>
      </c>
      <c r="U2490" s="169"/>
      <c r="V2490" s="170" t="e">
        <f>IF(C2490="",NA(),MATCH($B2490&amp;$C2490,'Smelter Look-up'!$J:$J,0))</f>
        <v>#N/A</v>
      </c>
      <c r="X2490" s="171">
        <f t="shared" ca="1" si="114"/>
        <v>0</v>
      </c>
      <c r="AB2490" s="171" t="str">
        <f t="shared" si="115"/>
        <v/>
      </c>
    </row>
    <row r="2491" spans="1:28" s="171" customFormat="1" ht="20">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IF(B2491="","",IF(ISERROR(MATCH($J2491,SorP!$B$1:$B$5661,0)),"",INDIRECT("'SorP'!$A$"&amp;MATCH($J2491,SorP!$B$1:$B$5661,0))))</f>
        <v/>
      </c>
      <c r="U2491" s="169"/>
      <c r="V2491" s="170" t="e">
        <f>IF(C2491="",NA(),MATCH($B2491&amp;$C2491,'Smelter Look-up'!$J:$J,0))</f>
        <v>#N/A</v>
      </c>
      <c r="X2491" s="171">
        <f t="shared" ca="1" si="114"/>
        <v>0</v>
      </c>
      <c r="AB2491" s="171" t="str">
        <f t="shared" si="115"/>
        <v/>
      </c>
    </row>
    <row r="2492" spans="1:28" s="171" customFormat="1" ht="20">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IF(B2492="","",IF(ISERROR(MATCH($J2492,SorP!$B$1:$B$5661,0)),"",INDIRECT("'SorP'!$A$"&amp;MATCH($J2492,SorP!$B$1:$B$5661,0))))</f>
        <v/>
      </c>
      <c r="U2492" s="169"/>
      <c r="V2492" s="170" t="e">
        <f>IF(C2492="",NA(),MATCH($B2492&amp;$C2492,'Smelter Look-up'!$J:$J,0))</f>
        <v>#N/A</v>
      </c>
      <c r="X2492" s="171">
        <f t="shared" ca="1" si="114"/>
        <v>0</v>
      </c>
      <c r="AB2492" s="171" t="str">
        <f t="shared" si="115"/>
        <v/>
      </c>
    </row>
    <row r="2493" spans="1:28" s="171" customFormat="1" ht="20">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IF(B2493="","",IF(ISERROR(MATCH($J2493,SorP!$B$1:$B$5661,0)),"",INDIRECT("'SorP'!$A$"&amp;MATCH($J2493,SorP!$B$1:$B$5661,0))))</f>
        <v/>
      </c>
      <c r="U2493" s="169"/>
      <c r="V2493" s="170" t="e">
        <f>IF(C2493="",NA(),MATCH($B2493&amp;$C2493,'Smelter Look-up'!$J:$J,0))</f>
        <v>#N/A</v>
      </c>
      <c r="X2493" s="171">
        <f t="shared" ca="1" si="114"/>
        <v>0</v>
      </c>
      <c r="AB2493" s="171" t="str">
        <f t="shared" si="115"/>
        <v/>
      </c>
    </row>
    <row r="2494" spans="1:28" s="171" customFormat="1" ht="20">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IF(B2494="","",IF(ISERROR(MATCH($J2494,SorP!$B$1:$B$5661,0)),"",INDIRECT("'SorP'!$A$"&amp;MATCH($J2494,SorP!$B$1:$B$5661,0))))</f>
        <v/>
      </c>
      <c r="U2494" s="169"/>
      <c r="V2494" s="170" t="e">
        <f>IF(C2494="",NA(),MATCH($B2494&amp;$C2494,'Smelter Look-up'!$J:$J,0))</f>
        <v>#N/A</v>
      </c>
      <c r="X2494" s="171">
        <f t="shared" ca="1" si="114"/>
        <v>0</v>
      </c>
      <c r="AB2494" s="171" t="str">
        <f t="shared" si="115"/>
        <v/>
      </c>
    </row>
    <row r="2495" spans="1:28" s="171" customFormat="1" ht="20">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IF(B2495="","",IF(ISERROR(MATCH($J2495,SorP!$B$1:$B$5661,0)),"",INDIRECT("'SorP'!$A$"&amp;MATCH($J2495,SorP!$B$1:$B$5661,0))))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IF(B2496="","",IF(ISERROR(MATCH($J2496,SorP!$B$1:$B$5661,0)),"",INDIRECT("'SorP'!$A$"&amp;MATCH($J2496,SorP!$B$1:$B$5661,0))))</f>
        <v/>
      </c>
      <c r="U2496" s="169"/>
      <c r="V2496" s="170" t="e">
        <f>IF(C2496="",NA(),MATCH($B2496&amp;$C2496,'Smelter Look-up'!$J:$J,0))</f>
        <v>#N/A</v>
      </c>
      <c r="X2496" s="171">
        <f t="shared" ca="1" si="117"/>
        <v>0</v>
      </c>
      <c r="AB2496" s="171" t="str">
        <f t="shared" si="118"/>
        <v/>
      </c>
    </row>
    <row r="2497" spans="1:35" s="171" customFormat="1" ht="20">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IF(B2497="","",IF(ISERROR(MATCH($J2497,SorP!$B$1:$B$5661,0)),"",INDIRECT("'SorP'!$A$"&amp;MATCH($J2497,SorP!$B$1:$B$5661,0))))</f>
        <v/>
      </c>
      <c r="U2497" s="169"/>
      <c r="V2497" s="170" t="e">
        <f>IF(C2497="",NA(),MATCH($B2497&amp;$C2497,'Smelter Look-up'!$J:$J,0))</f>
        <v>#N/A</v>
      </c>
      <c r="X2497" s="171">
        <f t="shared" ca="1" si="117"/>
        <v>0</v>
      </c>
      <c r="AB2497" s="171" t="str">
        <f t="shared" si="118"/>
        <v/>
      </c>
    </row>
    <row r="2498" spans="1:35" ht="20">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IF(B2498="","",IF(ISERROR(MATCH($J2498,SorP!$B$1:$B$5661,0)),"",INDIRECT("'SorP'!$A$"&amp;MATCH($J2498,SorP!$B$1:$B$5661,0))))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IF(B2499="","",IF(ISERROR(MATCH($J2499,SorP!$B$1:$B$5661,0)),"",INDIRECT("'SorP'!$A$"&amp;MATCH($J2499,SorP!$B$1:$B$5661,0))))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0.5"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IF(B2500="","",IF(ISERROR(MATCH($J2500,SorP!$B$1:$B$5661,0)),"",INDIRECT("'SorP'!$A$"&amp;MATCH($J2500,SorP!$B$1:$B$5661,0))))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4"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1">
      <formula>$A$5:$Q1995&lt;&gt;""</formula>
    </cfRule>
  </conditionalFormatting>
  <conditionalFormatting sqref="B5:B2500">
    <cfRule type="expression" dxfId="40" priority="7" stopIfTrue="1">
      <formula>IF(B5="",TRUE)</formula>
    </cfRule>
  </conditionalFormatting>
  <conditionalFormatting sqref="C5:C2500">
    <cfRule type="expression" dxfId="39" priority="6" stopIfTrue="1">
      <formula>IF(AND(B5&lt;&gt;"",C5=""),TRUE)</formula>
    </cfRule>
  </conditionalFormatting>
  <conditionalFormatting sqref="D5:D2500">
    <cfRule type="expression" dxfId="38" priority="5" stopIfTrue="1">
      <formula>IF(AND(LEN($C5) &gt;0, ($C5 &lt;&gt; "Smelter Not Listed")),1,0)</formula>
    </cfRule>
    <cfRule type="expression" dxfId="37" priority="8" stopIfTrue="1">
      <formula>IF(AND(D5="",$C5=$X$4),TRUE)</formula>
    </cfRule>
    <cfRule type="expression" dxfId="36" priority="9" stopIfTrue="1">
      <formula>IF(FIND("!",D5),TRUE)</formula>
    </cfRule>
  </conditionalFormatting>
  <conditionalFormatting sqref="E5:E2500">
    <cfRule type="expression" dxfId="35" priority="1" stopIfTrue="1">
      <formula>IF(FIND("!",E5),TRUE)</formula>
    </cfRule>
    <cfRule type="expression" dxfId="34" priority="2" stopIfTrue="1">
      <formula>IF(AND(E5="",$C5=$X$4),TRUE)</formula>
    </cfRule>
  </conditionalFormatting>
  <conditionalFormatting sqref="F5:F2500">
    <cfRule type="expression" dxfId="33" priority="3" stopIfTrue="1">
      <formula>IF(AND(LEN($A5)&gt;0,$A5&lt;&gt;$F5),TRUE,FALSE)</formula>
    </cfRule>
  </conditionalFormatting>
  <conditionalFormatting sqref="G5:G2500">
    <cfRule type="expression" dxfId="32" priority="4"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8.84375" defaultRowHeight="13.5"/>
  <cols>
    <col min="1" max="1" width="45.07421875" style="16" customWidth="1"/>
    <col min="2" max="2" width="42.84375" style="17" customWidth="1"/>
    <col min="3" max="3" width="51.4609375" style="16" customWidth="1"/>
    <col min="4" max="4" width="29.07421875" style="17" customWidth="1"/>
    <col min="5" max="5" width="9" style="16" customWidth="1"/>
    <col min="6" max="6" width="13.4609375" style="16" hidden="1" customWidth="1"/>
    <col min="7" max="7" width="13.3046875" style="16" hidden="1" customWidth="1"/>
    <col min="8" max="9" width="9" style="16" hidden="1" customWidth="1"/>
    <col min="10" max="10" width="48.84375" style="16" hidden="1" customWidth="1"/>
    <col min="11" max="11" width="9" style="16" hidden="1" customWidth="1"/>
    <col min="12" max="13" width="8.84375" style="16" hidden="1" customWidth="1"/>
    <col min="14" max="14" width="31.3046875" style="16" hidden="1" customWidth="1"/>
    <col min="15" max="15" width="8.84375" style="16" hidden="1" customWidth="1"/>
    <col min="16" max="26" width="8.84375" style="16" customWidth="1"/>
    <col min="27" max="16384" width="8.84375" style="16"/>
  </cols>
  <sheetData>
    <row r="1" spans="1:10" ht="30" customHeight="1">
      <c r="A1" s="391" t="str">
        <f ca="1">OFFSET(L!$C$1,MATCH("Checker"&amp;ADDRESS(ROW(),COLUMN(),4),L!$A:$A,0)-1,SL,,)</f>
        <v>To ensure all required fields have been populated before submitting to your customers review form for any line items highlighted in red</v>
      </c>
      <c r="B1" s="391"/>
      <c r="C1" s="391"/>
      <c r="D1" s="109" t="str">
        <f ca="1">OFFSET(L!$C$1,MATCH("Checker"&amp;ADDRESS(ROW(),COLUMN(),4),L!$A:$A,0)-1,SL,,)</f>
        <v>Required fields remaining to be completed</v>
      </c>
      <c r="E1" s="17" t="s">
        <v>19</v>
      </c>
    </row>
    <row r="2" spans="1:10" ht="15">
      <c r="A2" s="59" t="s">
        <v>51</v>
      </c>
      <c r="B2" s="60" t="str">
        <f>IF(F60=1,"Click here to return to Smelter List","")</f>
        <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52</v>
      </c>
      <c r="G3" s="16" t="s">
        <v>53</v>
      </c>
      <c r="H3" s="16" t="s">
        <v>54</v>
      </c>
      <c r="I3" s="16" t="s">
        <v>55</v>
      </c>
      <c r="J3" s="16" t="s">
        <v>56</v>
      </c>
    </row>
    <row r="4" spans="1:10" ht="41">
      <c r="A4" s="136" t="str">
        <f ca="1">Declaration!B8</f>
        <v>Company Name (*):</v>
      </c>
      <c r="B4" s="80" t="str">
        <f>Declaration!D8</f>
        <v>Murrelektronik Inc. (CA)</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41">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41">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41">
      <c r="A7" s="136" t="str">
        <f ca="1">Declaration!B15</f>
        <v>Contact Name (*):</v>
      </c>
      <c r="B7" s="80" t="str">
        <f>Declaration!D15</f>
        <v>Bob van den Berg, C.E.T.</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41">
      <c r="A8" s="136" t="str">
        <f ca="1">Declaration!B16</f>
        <v>Email – Contact (*):</v>
      </c>
      <c r="B8" s="80" t="str">
        <f>Declaration!D16</f>
        <v>bvandenberg@murr.ca</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41">
      <c r="A9" s="136" t="str">
        <f ca="1">Declaration!B17</f>
        <v>Phone – Contact (*):</v>
      </c>
      <c r="B9" s="80" t="str">
        <f>Declaration!D17</f>
        <v>1-905-362-2211</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41">
      <c r="A10" s="136" t="str">
        <f ca="1">Declaration!B18</f>
        <v>Authorizer (*):</v>
      </c>
      <c r="B10" s="80" t="str">
        <f>Declaration!D18</f>
        <v>Bob van den Berg, C.E.T.</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41">
      <c r="A11" s="81" t="str">
        <f ca="1">Declaration!B20</f>
        <v>Email - Authorizer (*):</v>
      </c>
      <c r="B11" s="80" t="str">
        <f>Declaration!D20</f>
        <v>bvandenberg@murr.ca</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41" hidden="1">
      <c r="A12" s="81" t="str">
        <f ca="1">Declaration!B21</f>
        <v>Phone - Authorizer:</v>
      </c>
      <c r="B12" s="80" t="str">
        <f>Declaration!D21</f>
        <v>1-905-362-2211</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41">
      <c r="A13" s="81" t="str">
        <f ca="1">Declaration!B22</f>
        <v>Effective Date (*):</v>
      </c>
      <c r="B13" s="82">
        <f>Declaration!D22</f>
        <v>45204</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7.5">
      <c r="A14" s="80" t="str">
        <f ca="1">Declaration!B25</f>
        <v>1) Is any of the cobalt or natural mica intentionally added or used in the product(s) or in the production process? (*)</v>
      </c>
      <c r="B14" s="83"/>
      <c r="C14" s="83"/>
      <c r="D14" s="87"/>
      <c r="E14" s="17" t="s">
        <v>16</v>
      </c>
      <c r="F14" s="84"/>
      <c r="H14" s="16">
        <f t="shared" si="2"/>
        <v>0</v>
      </c>
    </row>
    <row r="15" spans="1:10" ht="27.5">
      <c r="A15" s="81" t="str">
        <f ca="1">Declaration!B26</f>
        <v>Cobalt</v>
      </c>
      <c r="B15" s="80" t="str">
        <f>Declaration!D26</f>
        <v>No</v>
      </c>
      <c r="C15" s="80" t="str">
        <f t="shared" ca="1" si="3"/>
        <v>Complete</v>
      </c>
      <c r="D15" s="86" t="str">
        <f>IF(H15=1,"Click here to answer question 1 for Cobalt","")</f>
        <v/>
      </c>
      <c r="E15" s="17" t="s">
        <v>19</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41">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41"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41"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40.5">
      <c r="A19" s="80" t="str">
        <f ca="1">Declaration!B31</f>
        <v>2) Does any cobalt or natural mica remain in the product(s)? (*)</v>
      </c>
      <c r="B19" s="83"/>
      <c r="C19" s="83"/>
      <c r="D19" s="87"/>
      <c r="E19" s="17" t="s">
        <v>15</v>
      </c>
      <c r="F19" s="84"/>
      <c r="J19" s="133"/>
    </row>
    <row r="20" spans="1:10" ht="63.65" customHeight="1">
      <c r="A20" s="81" t="str">
        <f ca="1">Declaration!B32</f>
        <v>Cobalt</v>
      </c>
      <c r="B20" s="80">
        <f>Declaration!D32</f>
        <v>0</v>
      </c>
      <c r="C20" s="137" t="str">
        <f t="shared" ref="C20:C21" ca="1" si="5">IF(H20=1,J20,I20)</f>
        <v>Complete</v>
      </c>
      <c r="D20" s="86" t="str">
        <f>IF(H20=1,"Click here to answer question 2 for Cobalt","")</f>
        <v/>
      </c>
      <c r="E20" s="17" t="s">
        <v>15</v>
      </c>
      <c r="F20" s="85">
        <f>IF(OR(B$15="No",B$15="Unknown",B$15="Not applicable for this declaration"),0,1)</f>
        <v>0</v>
      </c>
      <c r="G20" s="63">
        <f>IF(B20=0,1,0)</f>
        <v>1</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5"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4">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5"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41"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41"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40.5">
      <c r="A27" s="80" t="str">
        <f ca="1">Declaration!B43</f>
        <v xml:space="preserve">4) Does 100 percent of the cobalt originate from recycled or scrap sources? </v>
      </c>
      <c r="B27" s="83"/>
      <c r="C27" s="83"/>
      <c r="D27" s="87"/>
      <c r="E27" s="17" t="s">
        <v>15</v>
      </c>
      <c r="F27" s="84"/>
      <c r="J27" s="133"/>
    </row>
    <row r="28" spans="1:10" ht="59.5" customHeight="1">
      <c r="A28" s="81" t="str">
        <f ca="1">Declaration!B44</f>
        <v>Cobalt</v>
      </c>
      <c r="B28" s="80">
        <f>Declaration!D44</f>
        <v>0</v>
      </c>
      <c r="C28" s="137" t="str">
        <f ca="1">IF(H28=1,J28,I28)</f>
        <v>Complete</v>
      </c>
      <c r="D28" s="195" t="str">
        <f>IF(H28=1,"Click here to answer question 4 for Cobalt","")</f>
        <v/>
      </c>
      <c r="E28" s="17" t="s">
        <v>15</v>
      </c>
      <c r="F28" s="85">
        <f>F23</f>
        <v>0</v>
      </c>
      <c r="G28" s="63">
        <f>IF(B28=0,1,0)</f>
        <v>1</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5"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41"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41"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40.5">
      <c r="A32" s="80" t="str">
        <f ca="1">Declaration!B49</f>
        <v>5) What percentage of relevant suppliers have provided a response to your supply chain survey?</v>
      </c>
      <c r="B32" s="83"/>
      <c r="C32" s="83"/>
      <c r="D32" s="87"/>
      <c r="E32" s="17" t="s">
        <v>15</v>
      </c>
      <c r="F32" s="84"/>
    </row>
    <row r="33" spans="1:10" ht="27.5">
      <c r="A33" s="81" t="str">
        <f ca="1">Declaration!B50</f>
        <v>Cobalt</v>
      </c>
      <c r="B33" s="80">
        <f>Declaration!D50</f>
        <v>0</v>
      </c>
      <c r="C33" s="137" t="str">
        <f t="shared" ca="1" si="3"/>
        <v>Complete</v>
      </c>
      <c r="D33" s="232" t="str">
        <f>IF(H33=1,"Click here to answer question 5 for Cobalt","")</f>
        <v/>
      </c>
      <c r="E33" s="17" t="s">
        <v>19</v>
      </c>
      <c r="F33" s="85">
        <f>F23</f>
        <v>0</v>
      </c>
      <c r="G33" s="63">
        <f t="shared" si="8"/>
        <v>1</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7.5">
      <c r="A34" s="81" t="str">
        <f ca="1">Declaration!B51</f>
        <v>Mica</v>
      </c>
      <c r="B34" s="80">
        <f>Declaration!D51</f>
        <v>0</v>
      </c>
      <c r="C34" s="137" t="str">
        <f t="shared" ca="1" si="3"/>
        <v>Complete</v>
      </c>
      <c r="D34" s="86" t="str">
        <f>IF(H34=1,"Click here to answer question 5 for Mica","")</f>
        <v/>
      </c>
      <c r="E34" s="17" t="s">
        <v>19</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7.5" hidden="1">
      <c r="A35" s="81">
        <f ca="1">Declaration!B52</f>
        <v>0</v>
      </c>
      <c r="B35" s="80">
        <f>Declaration!D52</f>
        <v>0</v>
      </c>
      <c r="C35" s="137" t="str">
        <f t="shared" ca="1" si="3"/>
        <v>Complete</v>
      </c>
      <c r="D35" s="86" t="str">
        <f>IF(H35=1,"Click here to answer question 5 for Gold","")</f>
        <v/>
      </c>
      <c r="E35" s="17" t="s">
        <v>19</v>
      </c>
      <c r="F35" s="85">
        <f>F25</f>
        <v>0</v>
      </c>
      <c r="G35" s="63">
        <f t="shared" si="8"/>
        <v>1</v>
      </c>
      <c r="H35" s="64">
        <f t="shared" si="9"/>
        <v>0</v>
      </c>
      <c r="I35" s="132" t="str">
        <f ca="1">OFFSET(L!$C$1,MATCH("Checker"&amp;"Comp",L!$A:$A,0)-1,SL,,)</f>
        <v>Complete</v>
      </c>
      <c r="J35" s="16" t="e">
        <f ca="1">OFFSET(L!$C$1,MATCH("Checker"&amp;ADDRESS(ROW(),COLUMN(),4),L!$A:$A,0)-1,SL,,)</f>
        <v>#N/A</v>
      </c>
    </row>
    <row r="36" spans="1:10" ht="27.5" hidden="1">
      <c r="A36" s="81">
        <f ca="1">Declaration!B53</f>
        <v>0</v>
      </c>
      <c r="B36" s="80">
        <f>Declaration!D53</f>
        <v>0</v>
      </c>
      <c r="C36" s="137" t="str">
        <f t="shared" ca="1" si="3"/>
        <v>Complete</v>
      </c>
      <c r="D36" s="86" t="str">
        <f>IF(H36=1,"Click here to answer question 5 for Tungsten","")</f>
        <v/>
      </c>
      <c r="E36" s="17" t="s">
        <v>19</v>
      </c>
      <c r="F36" s="85">
        <f>F26</f>
        <v>0</v>
      </c>
      <c r="G36" s="63">
        <f t="shared" si="8"/>
        <v>1</v>
      </c>
      <c r="H36" s="64">
        <f t="shared" si="9"/>
        <v>0</v>
      </c>
      <c r="I36" s="132" t="str">
        <f ca="1">OFFSET(L!$C$1,MATCH("Checker"&amp;"Comp",L!$A:$A,0)-1,SL,,)</f>
        <v>Complete</v>
      </c>
      <c r="J36" s="16" t="e">
        <f ca="1">OFFSET(L!$C$1,MATCH("Checker"&amp;ADDRESS(ROW(),COLUMN(),4),L!$A:$A,0)-1,SL,,)</f>
        <v>#N/A</v>
      </c>
    </row>
    <row r="37" spans="1:10" ht="54">
      <c r="A37" s="80" t="str">
        <f ca="1">Declaration!B55</f>
        <v>6) Have you identified all of the smelters or processors supplying the cobalt or natural mica to your supply chain?</v>
      </c>
      <c r="B37" s="83"/>
      <c r="C37" s="83"/>
      <c r="D37" s="87"/>
      <c r="E37" s="17" t="s">
        <v>13</v>
      </c>
      <c r="F37" s="84"/>
    </row>
    <row r="38" spans="1:10" ht="54.5">
      <c r="A38" s="81" t="str">
        <f ca="1">Declaration!B56</f>
        <v>Cobalt</v>
      </c>
      <c r="B38" s="80">
        <f>Declaration!D56</f>
        <v>0</v>
      </c>
      <c r="C38" s="137" t="str">
        <f t="shared" ca="1" si="3"/>
        <v>Complete</v>
      </c>
      <c r="D38" s="232" t="str">
        <f>IF(H38=1,"Click here to answer question 6 for Cobalt","")</f>
        <v/>
      </c>
      <c r="E38" s="17" t="s">
        <v>13</v>
      </c>
      <c r="F38" s="85">
        <f>F23</f>
        <v>0</v>
      </c>
      <c r="G38" s="63">
        <f t="shared" si="8"/>
        <v>1</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4.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4.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4.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7.5">
      <c r="A42" s="80" t="str">
        <f ca="1">Declaration!B61</f>
        <v>7) Has all applicable smelter or processor information received by your company been reported in this declaration?</v>
      </c>
      <c r="B42" s="83"/>
      <c r="C42" s="83"/>
      <c r="D42" s="87"/>
      <c r="E42" s="17" t="s">
        <v>16</v>
      </c>
      <c r="F42" s="84"/>
    </row>
    <row r="43" spans="1:10" ht="41">
      <c r="A43" s="81" t="str">
        <f ca="1">Declaration!B62</f>
        <v>Cobalt</v>
      </c>
      <c r="B43" s="80">
        <f>Declaration!D62</f>
        <v>0</v>
      </c>
      <c r="C43" s="137" t="str">
        <f t="shared" ca="1" si="3"/>
        <v>Complete</v>
      </c>
      <c r="D43" s="232" t="str">
        <f>IF(H43=1,"Click here to answer question 7 for Cobalt","")</f>
        <v/>
      </c>
      <c r="E43" s="17" t="s">
        <v>15</v>
      </c>
      <c r="F43" s="85">
        <f>F23</f>
        <v>0</v>
      </c>
      <c r="G43" s="63">
        <f t="shared" si="8"/>
        <v>1</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41">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57</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7">
      <c r="A47" s="80" t="str">
        <f ca="1">Declaration!B68</f>
        <v>Question</v>
      </c>
      <c r="B47" s="83"/>
      <c r="C47" s="83"/>
      <c r="D47" s="87"/>
      <c r="E47" s="17" t="s">
        <v>19</v>
      </c>
      <c r="F47" s="84"/>
      <c r="G47" s="84"/>
      <c r="H47" s="84"/>
    </row>
    <row r="48" spans="1:10" ht="41">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0</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41">
      <c r="A49" s="80" t="str">
        <f ca="1">Declaration!B71</f>
        <v xml:space="preserve">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0</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41">
      <c r="A50" s="80" t="s">
        <v>58</v>
      </c>
      <c r="B50" s="80" t="str">
        <f>Declaration!G71</f>
        <v>https://www.murrelektronik.com/downloads/further-documents/environmental-policy-and-principles/</v>
      </c>
      <c r="C50" s="80" t="str">
        <f ca="1">IF(H50=1,J50,I50)</f>
        <v>Complete</v>
      </c>
      <c r="D50" s="206" t="str">
        <f>IF(H50=1,"Click here to answer question (C)","")</f>
        <v/>
      </c>
      <c r="E50" s="17" t="s">
        <v>15</v>
      </c>
      <c r="F50" s="85">
        <f>IF(AND(F49=1,B49="Yes"),1,0)</f>
        <v>0</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
      <c r="A52" s="80" t="str">
        <f ca="1">Declaration!B74</f>
        <v>Cobalt</v>
      </c>
      <c r="B52" s="80">
        <f>Declaration!D74</f>
        <v>0</v>
      </c>
      <c r="C52" s="137" t="str">
        <f t="shared" ca="1" si="3"/>
        <v>Complete</v>
      </c>
      <c r="D52" s="195" t="str">
        <f>IF(H52=1,"Click here to answer question (C)","")</f>
        <v/>
      </c>
      <c r="E52" s="17"/>
      <c r="F52" s="85">
        <f>F23*F$48</f>
        <v>0</v>
      </c>
      <c r="G52" s="63">
        <f t="shared" si="8"/>
        <v>1</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41">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0</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41">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0</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41">
      <c r="A57" s="80" t="str">
        <f ca="1">Declaration!B81</f>
        <v xml:space="preserve">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0</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41">
      <c r="A58" s="80" t="str">
        <f ca="1">Declaration!B83</f>
        <v xml:space="preserve">G. Does your review process include corrective action management? </v>
      </c>
      <c r="B58" s="80" t="str">
        <f>Declaration!D83</f>
        <v>Yes</v>
      </c>
      <c r="C58" s="137" t="str">
        <f t="shared" ca="1" si="3"/>
        <v>Complete</v>
      </c>
      <c r="D58" s="195" t="str">
        <f>IF(H58=1,"Click here to answer question (G)","")</f>
        <v/>
      </c>
      <c r="E58" s="17" t="s">
        <v>15</v>
      </c>
      <c r="F58" s="85">
        <f t="shared" si="10"/>
        <v>0</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41">
      <c r="A59" s="81" t="s">
        <v>59</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41">
      <c r="A60" s="136" t="s">
        <v>60</v>
      </c>
      <c r="B60" s="80"/>
      <c r="C60" s="137" t="str">
        <f ca="1">IF(H60=1,J60,I60)</f>
        <v>Complete</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41">
      <c r="A61" s="136" t="s">
        <v>61</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5" hidden="1" customHeight="1">
      <c r="A62" s="81"/>
      <c r="B62" s="80"/>
      <c r="C62" s="80"/>
      <c r="D62" s="86"/>
      <c r="E62" s="17" t="s">
        <v>15</v>
      </c>
      <c r="F62" s="85"/>
      <c r="G62" s="63"/>
      <c r="H62" s="64"/>
      <c r="I62" s="132" t="str">
        <f ca="1">OFFSET(L!$C$1,MATCH("Checker"&amp;"Comp",L!$A:$A,0)-1,SL,,)</f>
        <v>Complete</v>
      </c>
      <c r="K62" s="135"/>
    </row>
    <row r="63" spans="1:12" ht="41.15" hidden="1" customHeight="1">
      <c r="A63" s="81"/>
      <c r="B63" s="80"/>
      <c r="C63" s="80"/>
      <c r="D63" s="86"/>
      <c r="E63" s="17" t="s">
        <v>15</v>
      </c>
      <c r="F63" s="85"/>
      <c r="G63" s="63"/>
      <c r="H63" s="64"/>
      <c r="I63" s="132" t="str">
        <f ca="1">OFFSET(L!$C$1,MATCH("Checker"&amp;"Comp",L!$A:$A,0)-1,SL,,)</f>
        <v>Complete</v>
      </c>
      <c r="K63" s="135"/>
    </row>
    <row r="64" spans="1:12" ht="27">
      <c r="A64" s="142" t="s">
        <v>62</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63</v>
      </c>
      <c r="K64" s="135"/>
      <c r="L64" s="16" t="s">
        <v>64</v>
      </c>
    </row>
    <row r="65" spans="8:8">
      <c r="H65" s="16">
        <f ca="1">SUM(H4:H64)</f>
        <v>0</v>
      </c>
    </row>
    <row r="68" spans="8:8" ht="14" thickBot="1"/>
  </sheetData>
  <sheetProtection algorithmName="SHA-512" hashValue="ZkElOVV71bs4kzZZUQQmt30ty40g5eWrn3BopxfqrnZNFRwlIgMcEJDnsA9LH17JnOg86qPV+z/oC68k9Zmapw==" saltValue="xsv4jtY/rbjACt+qiVwcQ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 C4:C13 A15:A18 C15:C18 A23:A26 A28:A31 A33:A36 A38:A41 A43:A46 A52:A59 C5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8.84375" defaultRowHeight="13.5"/>
  <cols>
    <col min="1" max="1" width="3.07421875" style="16" customWidth="1"/>
    <col min="2" max="2" width="39.84375" style="92" customWidth="1"/>
    <col min="3" max="3" width="39.84375" style="16" customWidth="1"/>
    <col min="4" max="4" width="58.84375" style="16" customWidth="1"/>
    <col min="5" max="5" width="1.69140625" style="16" customWidth="1"/>
    <col min="6" max="6" width="71.84375" customWidth="1"/>
    <col min="7" max="35" width="9" customWidth="1"/>
    <col min="36" max="16384" width="8.84375" style="18"/>
  </cols>
  <sheetData>
    <row r="1" spans="1:35" ht="34.5" customHeight="1" thickTop="1">
      <c r="A1" s="393" t="str">
        <f ca="1">OFFSET(L!$C$1,MATCH("Product List"&amp;ADDRESS(ROW(),COLUMN(),4),L!$A:$A,0)-1,SL,,)</f>
        <v>Completion required only if reporting level "Product (or List of Products)" selected on the 'Declaration' worksheet.</v>
      </c>
      <c r="B1" s="394"/>
      <c r="C1" s="394"/>
      <c r="D1" s="394"/>
      <c r="E1" s="108"/>
    </row>
    <row r="2" spans="1:35">
      <c r="A2" s="20"/>
      <c r="B2" s="110"/>
      <c r="C2" s="110"/>
      <c r="D2"/>
      <c r="E2" s="21"/>
    </row>
    <row r="3" spans="1:35">
      <c r="A3" s="20"/>
      <c r="B3" s="110"/>
      <c r="C3" s="110"/>
      <c r="D3" s="110"/>
      <c r="E3" s="21"/>
    </row>
    <row r="4" spans="1:35" ht="15.75" customHeight="1">
      <c r="A4" s="20"/>
      <c r="B4" s="392" t="s">
        <v>51</v>
      </c>
      <c r="C4" s="392"/>
      <c r="D4" s="392"/>
      <c r="E4" s="21"/>
    </row>
    <row r="5" spans="1:35" ht="1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395" t="str">
        <f ca="1">OFFSET(L!$C$1,MATCH("General"&amp;"Cpy",L!$A:$A,0)-1,SL,,)</f>
        <v>© 2023 Responsible Minerals Initiative. All rights reserved.</v>
      </c>
      <c r="C1001" s="395"/>
      <c r="D1001" s="395"/>
      <c r="E1001" s="22"/>
    </row>
    <row r="1002" spans="1:35" ht="14"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64"/>
  <sheetViews>
    <sheetView zoomScaleNormal="100" workbookViewId="0">
      <pane ySplit="4" topLeftCell="A5" activePane="bottomLeft" state="frozen"/>
      <selection activeCell="B24" sqref="B24:J24"/>
      <selection pane="bottomLeft" activeCell="A5" sqref="A5"/>
    </sheetView>
  </sheetViews>
  <sheetFormatPr baseColWidth="10" defaultColWidth="8.84375" defaultRowHeight="13.5"/>
  <cols>
    <col min="1" max="1" width="9.07421875" style="157" bestFit="1" customWidth="1"/>
    <col min="2" max="2" width="42.84375" style="157" customWidth="1"/>
    <col min="3" max="3" width="40.07421875" style="157" customWidth="1"/>
    <col min="4" max="4" width="22.84375" style="157" customWidth="1"/>
    <col min="5" max="5" width="12.69140625" style="157" customWidth="1"/>
    <col min="6" max="6" width="12.69140625" style="158" customWidth="1"/>
    <col min="7" max="7" width="15.3046875" style="157" customWidth="1"/>
    <col min="8" max="8" width="23.84375" style="157" customWidth="1"/>
    <col min="9" max="9" width="28.07421875" style="157" customWidth="1"/>
    <col min="10" max="10" width="38.69140625" style="157" hidden="1" customWidth="1"/>
    <col min="11" max="11" width="24.07421875" style="157" hidden="1" customWidth="1"/>
    <col min="12" max="12" width="17.4609375" style="157" customWidth="1"/>
    <col min="13" max="13" width="16.07421875" style="157" customWidth="1"/>
    <col min="14" max="16384" width="8.84375" style="157"/>
  </cols>
  <sheetData>
    <row r="1" spans="1:13" ht="180"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3">
      <c r="A2" s="397"/>
      <c r="B2" s="397"/>
      <c r="C2" s="397"/>
      <c r="D2" s="397"/>
      <c r="E2" s="397"/>
      <c r="F2" s="397"/>
      <c r="G2" s="397"/>
      <c r="H2" s="397"/>
      <c r="I2" s="397"/>
    </row>
    <row r="3" spans="1:13">
      <c r="A3" s="397"/>
      <c r="B3" s="397"/>
      <c r="C3" s="397"/>
      <c r="D3" s="397"/>
      <c r="E3" s="397"/>
      <c r="F3" s="397"/>
      <c r="G3" s="397"/>
      <c r="H3" s="397"/>
      <c r="I3" s="397"/>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6"/>
      <c r="E135" s="306"/>
      <c r="G135" s="306"/>
      <c r="H135" s="306"/>
      <c r="I135" s="306"/>
      <c r="J135" s="157" t="str">
        <f t="shared" si="4"/>
        <v>CobaltSmelter not listed</v>
      </c>
      <c r="K135" s="157" t="str">
        <f>A135&amp;B135</f>
        <v>CobaltSmelter not listed</v>
      </c>
    </row>
    <row r="136" spans="1:1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1"/>
  <sheetViews>
    <sheetView zoomScale="70" zoomScaleNormal="70" workbookViewId="0">
      <selection activeCell="A2" sqref="A2"/>
    </sheetView>
  </sheetViews>
  <sheetFormatPr baseColWidth="10" defaultColWidth="8.69140625" defaultRowHeight="14"/>
  <cols>
    <col min="1" max="1" width="14.69140625" style="127" customWidth="1"/>
    <col min="2" max="2" width="14" style="127" customWidth="1"/>
    <col min="3" max="3" width="6.07421875" style="127" customWidth="1"/>
    <col min="4" max="4" width="50.84375" style="127" customWidth="1"/>
    <col min="5" max="5" width="45.84375" style="245" customWidth="1"/>
    <col min="6" max="6" width="61.61328125" style="246" customWidth="1"/>
    <col min="7" max="7" width="61.61328125" style="127" customWidth="1"/>
    <col min="8" max="8" width="65.61328125" style="144" customWidth="1"/>
    <col min="9" max="16384" width="8.69140625" style="189"/>
  </cols>
  <sheetData>
    <row r="1" spans="1:8">
      <c r="B1" s="127" t="s">
        <v>383</v>
      </c>
      <c r="C1" s="127" t="s">
        <v>384</v>
      </c>
      <c r="D1" s="127" t="s">
        <v>18</v>
      </c>
      <c r="E1" s="245" t="s">
        <v>385</v>
      </c>
      <c r="F1" s="246" t="s">
        <v>386</v>
      </c>
      <c r="G1" s="127" t="s">
        <v>387</v>
      </c>
      <c r="H1" s="297" t="s">
        <v>388</v>
      </c>
    </row>
    <row r="2" spans="1:8" ht="41">
      <c r="A2" s="127" t="str">
        <f>B2&amp;C2</f>
        <v>InstructionsA1</v>
      </c>
      <c r="B2" s="127" t="s">
        <v>389</v>
      </c>
      <c r="C2" s="127" t="s">
        <v>390</v>
      </c>
      <c r="D2" s="127" t="s">
        <v>391</v>
      </c>
      <c r="E2" s="245" t="s">
        <v>392</v>
      </c>
      <c r="F2" s="246" t="s">
        <v>393</v>
      </c>
      <c r="G2" s="127" t="s">
        <v>391</v>
      </c>
      <c r="H2" s="297" t="s">
        <v>391</v>
      </c>
    </row>
    <row r="3" spans="1:8">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0.5">
      <c r="A5" s="127" t="str">
        <f t="shared" si="0"/>
        <v>InstructionsA5</v>
      </c>
      <c r="B5" s="127" t="s">
        <v>389</v>
      </c>
      <c r="C5" s="127" t="s">
        <v>405</v>
      </c>
      <c r="D5" s="127" t="s">
        <v>406</v>
      </c>
      <c r="E5" s="245" t="s">
        <v>407</v>
      </c>
      <c r="F5" s="246" t="s">
        <v>408</v>
      </c>
      <c r="G5" s="127" t="s">
        <v>409</v>
      </c>
      <c r="H5" s="297" t="s">
        <v>410</v>
      </c>
    </row>
    <row r="6" spans="1:8">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5">
      <c r="A8" s="127" t="str">
        <f t="shared" si="0"/>
        <v>InstructionsA8</v>
      </c>
      <c r="B8" s="127" t="s">
        <v>389</v>
      </c>
      <c r="C8" s="127" t="s">
        <v>423</v>
      </c>
      <c r="D8" s="127" t="s">
        <v>424</v>
      </c>
      <c r="E8" s="245" t="s">
        <v>425</v>
      </c>
      <c r="F8" s="246" t="s">
        <v>426</v>
      </c>
      <c r="G8" s="127" t="s">
        <v>427</v>
      </c>
      <c r="H8" s="297" t="s">
        <v>428</v>
      </c>
    </row>
    <row r="9" spans="1:8" ht="40.5">
      <c r="A9" s="127" t="str">
        <f t="shared" si="0"/>
        <v>InstructionsA9</v>
      </c>
      <c r="B9" s="127" t="s">
        <v>389</v>
      </c>
      <c r="C9" s="127" t="s">
        <v>429</v>
      </c>
      <c r="D9" s="127" t="s">
        <v>430</v>
      </c>
      <c r="E9" s="245" t="s">
        <v>431</v>
      </c>
      <c r="F9" s="246" t="s">
        <v>432</v>
      </c>
      <c r="G9" s="127" t="s">
        <v>433</v>
      </c>
      <c r="H9" s="297" t="s">
        <v>434</v>
      </c>
    </row>
    <row r="10" spans="1:8" ht="28">
      <c r="A10" s="127" t="str">
        <f>B10&amp;C10</f>
        <v>InstructionsA10</v>
      </c>
      <c r="B10" s="127" t="s">
        <v>389</v>
      </c>
      <c r="C10" s="127" t="s">
        <v>435</v>
      </c>
      <c r="D10" s="127" t="s">
        <v>436</v>
      </c>
      <c r="E10" s="245" t="s">
        <v>437</v>
      </c>
      <c r="F10" s="246" t="s">
        <v>438</v>
      </c>
      <c r="G10" s="127" t="s">
        <v>439</v>
      </c>
      <c r="H10" s="297" t="s">
        <v>440</v>
      </c>
    </row>
    <row r="11" spans="1:8" ht="43.5">
      <c r="A11" s="127" t="str">
        <f t="shared" si="0"/>
        <v>InstructionsA11</v>
      </c>
      <c r="B11" s="127" t="s">
        <v>389</v>
      </c>
      <c r="C11" s="127" t="s">
        <v>441</v>
      </c>
      <c r="D11" s="127" t="s">
        <v>442</v>
      </c>
      <c r="E11" s="223" t="s">
        <v>443</v>
      </c>
      <c r="F11" s="248" t="s">
        <v>444</v>
      </c>
      <c r="G11" s="127" t="s">
        <v>445</v>
      </c>
      <c r="H11" s="297" t="s">
        <v>446</v>
      </c>
    </row>
    <row r="12" spans="1:8" ht="40.5">
      <c r="A12" s="127" t="str">
        <f t="shared" si="0"/>
        <v>InstructionsA12</v>
      </c>
      <c r="B12" s="127" t="s">
        <v>389</v>
      </c>
      <c r="C12" s="127" t="s">
        <v>447</v>
      </c>
      <c r="D12" s="127" t="s">
        <v>448</v>
      </c>
      <c r="E12" s="245" t="s">
        <v>449</v>
      </c>
      <c r="F12" s="246" t="s">
        <v>450</v>
      </c>
      <c r="G12" s="127" t="s">
        <v>451</v>
      </c>
      <c r="H12" s="297" t="s">
        <v>452</v>
      </c>
    </row>
    <row r="13" spans="1:8" ht="58">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81">
      <c r="A15" s="127" t="str">
        <f t="shared" si="0"/>
        <v>InstructionsA15</v>
      </c>
      <c r="B15" s="127" t="s">
        <v>389</v>
      </c>
      <c r="C15" s="127" t="s">
        <v>465</v>
      </c>
      <c r="D15" s="127" t="s">
        <v>466</v>
      </c>
      <c r="E15" s="245" t="s">
        <v>467</v>
      </c>
      <c r="F15" s="246" t="s">
        <v>468</v>
      </c>
      <c r="G15" s="127" t="s">
        <v>469</v>
      </c>
      <c r="H15" s="297" t="s">
        <v>470</v>
      </c>
    </row>
    <row r="16" spans="1:8" ht="27">
      <c r="A16" s="127" t="str">
        <f t="shared" si="0"/>
        <v>InstructionsA16</v>
      </c>
      <c r="B16" s="127" t="s">
        <v>389</v>
      </c>
      <c r="C16" s="127" t="s">
        <v>471</v>
      </c>
      <c r="D16" s="127" t="s">
        <v>472</v>
      </c>
      <c r="E16" s="223" t="s">
        <v>473</v>
      </c>
      <c r="F16" s="248" t="s">
        <v>474</v>
      </c>
      <c r="G16" s="127" t="s">
        <v>475</v>
      </c>
      <c r="H16" s="297" t="s">
        <v>476</v>
      </c>
    </row>
    <row r="17" spans="1:8" ht="54">
      <c r="A17" s="127" t="str">
        <f t="shared" si="0"/>
        <v>InstructionsA17</v>
      </c>
      <c r="B17" s="127" t="s">
        <v>389</v>
      </c>
      <c r="C17" s="127" t="s">
        <v>477</v>
      </c>
      <c r="D17" s="127" t="s">
        <v>478</v>
      </c>
      <c r="E17" s="245" t="s">
        <v>479</v>
      </c>
      <c r="F17" s="246" t="s">
        <v>480</v>
      </c>
      <c r="G17" s="127" t="s">
        <v>481</v>
      </c>
      <c r="H17" s="297" t="s">
        <v>482</v>
      </c>
    </row>
    <row r="18" spans="1:8" ht="27">
      <c r="A18" s="127" t="str">
        <f>B18&amp;C18</f>
        <v>InstructionsA18</v>
      </c>
      <c r="B18" s="127" t="s">
        <v>389</v>
      </c>
      <c r="C18" s="127" t="s">
        <v>483</v>
      </c>
      <c r="D18" s="127" t="s">
        <v>484</v>
      </c>
      <c r="E18" s="127" t="s">
        <v>485</v>
      </c>
      <c r="F18" s="248" t="s">
        <v>486</v>
      </c>
      <c r="G18" s="127" t="s">
        <v>487</v>
      </c>
      <c r="H18" s="297" t="s">
        <v>488</v>
      </c>
    </row>
    <row r="19" spans="1:8" ht="34">
      <c r="A19" s="127" t="str">
        <f t="shared" si="0"/>
        <v>InstructionsA19</v>
      </c>
      <c r="B19" s="127" t="s">
        <v>389</v>
      </c>
      <c r="C19" s="127" t="s">
        <v>489</v>
      </c>
      <c r="D19" s="127" t="s">
        <v>490</v>
      </c>
      <c r="E19" s="245" t="s">
        <v>491</v>
      </c>
      <c r="F19" s="246" t="s">
        <v>492</v>
      </c>
      <c r="G19" s="127" t="s">
        <v>493</v>
      </c>
      <c r="H19" s="300" t="s">
        <v>494</v>
      </c>
    </row>
    <row r="20" spans="1:8" ht="28">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05">
      <c r="A22" s="127" t="str">
        <f t="shared" si="0"/>
        <v>InstructionsA23</v>
      </c>
      <c r="B22" s="127" t="s">
        <v>389</v>
      </c>
      <c r="C22" s="127" t="s">
        <v>507</v>
      </c>
      <c r="D22" s="127" t="s">
        <v>508</v>
      </c>
      <c r="E22" s="245" t="s">
        <v>509</v>
      </c>
      <c r="F22" s="246" t="s">
        <v>510</v>
      </c>
      <c r="G22" s="247" t="s">
        <v>511</v>
      </c>
      <c r="H22" s="300" t="s">
        <v>512</v>
      </c>
    </row>
    <row r="23" spans="1:8" ht="30">
      <c r="A23" s="127" t="str">
        <f>B23&amp;C23</f>
        <v>InstructionsA24</v>
      </c>
      <c r="B23" s="127" t="s">
        <v>389</v>
      </c>
      <c r="C23" s="127" t="s">
        <v>513</v>
      </c>
      <c r="D23" s="127" t="s">
        <v>514</v>
      </c>
      <c r="E23" s="245" t="s">
        <v>515</v>
      </c>
      <c r="F23" s="246" t="s">
        <v>516</v>
      </c>
      <c r="G23" s="127" t="s">
        <v>517</v>
      </c>
      <c r="H23" s="300" t="s">
        <v>518</v>
      </c>
    </row>
    <row r="24" spans="1:8" ht="81">
      <c r="A24" s="127" t="str">
        <f t="shared" si="0"/>
        <v>InstructionsA25</v>
      </c>
      <c r="B24" s="127" t="s">
        <v>389</v>
      </c>
      <c r="C24" s="127" t="s">
        <v>519</v>
      </c>
      <c r="D24" s="127" t="s">
        <v>520</v>
      </c>
      <c r="E24" s="245" t="s">
        <v>521</v>
      </c>
      <c r="F24" s="291" t="s">
        <v>522</v>
      </c>
      <c r="G24" s="127" t="s">
        <v>523</v>
      </c>
      <c r="H24" s="297" t="s">
        <v>524</v>
      </c>
    </row>
    <row r="25" spans="1:8" ht="216">
      <c r="A25" s="127" t="str">
        <f t="shared" si="0"/>
        <v>InstructionsA26</v>
      </c>
      <c r="B25" s="127" t="s">
        <v>389</v>
      </c>
      <c r="C25" s="127" t="s">
        <v>525</v>
      </c>
      <c r="D25" s="127" t="s">
        <v>526</v>
      </c>
      <c r="E25" s="249" t="s">
        <v>527</v>
      </c>
      <c r="F25" s="291" t="s">
        <v>528</v>
      </c>
      <c r="G25" s="127" t="s">
        <v>529</v>
      </c>
      <c r="H25" s="297" t="s">
        <v>530</v>
      </c>
    </row>
    <row r="26" spans="1:8" ht="28">
      <c r="A26" s="127" t="str">
        <f t="shared" si="0"/>
        <v>InstructionsA27</v>
      </c>
      <c r="B26" s="127" t="s">
        <v>389</v>
      </c>
      <c r="C26" s="127" t="s">
        <v>531</v>
      </c>
      <c r="D26" s="127" t="s">
        <v>532</v>
      </c>
      <c r="E26" s="245" t="s">
        <v>533</v>
      </c>
      <c r="F26" s="246" t="s">
        <v>534</v>
      </c>
      <c r="G26" s="127" t="s">
        <v>535</v>
      </c>
      <c r="H26" s="297" t="s">
        <v>536</v>
      </c>
    </row>
    <row r="27" spans="1:8" ht="364.5">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29.5">
      <c r="A29" s="127" t="str">
        <f t="shared" si="1"/>
        <v>InstructionsA30</v>
      </c>
      <c r="B29" s="127" t="s">
        <v>389</v>
      </c>
      <c r="C29" s="127" t="s">
        <v>549</v>
      </c>
      <c r="D29" s="127" t="s">
        <v>550</v>
      </c>
      <c r="E29" s="249" t="s">
        <v>551</v>
      </c>
      <c r="F29" s="246" t="s">
        <v>552</v>
      </c>
      <c r="G29" s="127" t="s">
        <v>553</v>
      </c>
      <c r="H29" s="297" t="s">
        <v>554</v>
      </c>
    </row>
    <row r="30" spans="1:8" ht="202.5">
      <c r="A30" s="127" t="str">
        <f t="shared" si="1"/>
        <v>InstructionsA31</v>
      </c>
      <c r="B30" s="127" t="s">
        <v>389</v>
      </c>
      <c r="C30" s="127" t="s">
        <v>555</v>
      </c>
      <c r="D30" s="127" t="s">
        <v>556</v>
      </c>
      <c r="E30" s="245" t="s">
        <v>557</v>
      </c>
      <c r="F30" s="250" t="s">
        <v>558</v>
      </c>
      <c r="G30" s="127" t="s">
        <v>559</v>
      </c>
      <c r="H30" s="297" t="s">
        <v>560</v>
      </c>
    </row>
    <row r="31" spans="1:8" ht="81">
      <c r="A31" s="127" t="str">
        <f t="shared" si="1"/>
        <v>InstructionsA32</v>
      </c>
      <c r="B31" s="127" t="s">
        <v>389</v>
      </c>
      <c r="C31" s="127" t="s">
        <v>561</v>
      </c>
      <c r="D31" s="127" t="s">
        <v>562</v>
      </c>
      <c r="E31" s="249" t="s">
        <v>563</v>
      </c>
      <c r="F31" s="250" t="s">
        <v>564</v>
      </c>
      <c r="G31" s="127" t="s">
        <v>565</v>
      </c>
      <c r="H31" s="297" t="s">
        <v>566</v>
      </c>
    </row>
    <row r="32" spans="1:8" ht="94.5">
      <c r="A32" s="127" t="str">
        <f t="shared" si="1"/>
        <v>InstructionsA33</v>
      </c>
      <c r="B32" s="127" t="s">
        <v>389</v>
      </c>
      <c r="C32" s="127" t="s">
        <v>567</v>
      </c>
      <c r="D32" s="251" t="s">
        <v>568</v>
      </c>
      <c r="E32" s="252" t="s">
        <v>569</v>
      </c>
      <c r="F32" s="253" t="s">
        <v>570</v>
      </c>
      <c r="G32" s="251" t="s">
        <v>571</v>
      </c>
      <c r="H32" s="301" t="s">
        <v>572</v>
      </c>
    </row>
    <row r="33" spans="1:8" ht="67.5">
      <c r="A33" s="127" t="str">
        <f t="shared" si="0"/>
        <v>InstructionsA35</v>
      </c>
      <c r="B33" s="127" t="s">
        <v>389</v>
      </c>
      <c r="C33" s="127" t="s">
        <v>573</v>
      </c>
      <c r="D33" s="127" t="s">
        <v>574</v>
      </c>
      <c r="E33" s="249" t="s">
        <v>575</v>
      </c>
      <c r="F33" s="250" t="s">
        <v>576</v>
      </c>
      <c r="G33" s="254" t="s">
        <v>577</v>
      </c>
      <c r="H33" s="297" t="s">
        <v>578</v>
      </c>
    </row>
    <row r="34" spans="1:8" ht="216">
      <c r="A34" s="127" t="str">
        <f t="shared" si="0"/>
        <v>InstructionsA36</v>
      </c>
      <c r="B34" s="127" t="s">
        <v>389</v>
      </c>
      <c r="C34" s="127" t="s">
        <v>579</v>
      </c>
      <c r="D34" s="127" t="s">
        <v>580</v>
      </c>
      <c r="E34" s="245" t="s">
        <v>581</v>
      </c>
      <c r="F34" s="246" t="s">
        <v>582</v>
      </c>
      <c r="G34" s="254" t="s">
        <v>583</v>
      </c>
      <c r="H34" s="297" t="s">
        <v>584</v>
      </c>
    </row>
    <row r="35" spans="1:8" ht="52">
      <c r="A35" s="127" t="str">
        <f t="shared" si="0"/>
        <v>InstructionsA37</v>
      </c>
      <c r="B35" s="127" t="s">
        <v>389</v>
      </c>
      <c r="C35" s="127" t="s">
        <v>585</v>
      </c>
      <c r="D35" s="127" t="s">
        <v>586</v>
      </c>
      <c r="E35" s="249" t="s">
        <v>587</v>
      </c>
      <c r="F35" s="291" t="s">
        <v>588</v>
      </c>
      <c r="G35" s="127" t="s">
        <v>589</v>
      </c>
      <c r="H35" s="297" t="s">
        <v>590</v>
      </c>
    </row>
    <row r="36" spans="1:8" ht="78">
      <c r="A36" s="127" t="str">
        <f t="shared" si="0"/>
        <v>InstructionsA38</v>
      </c>
      <c r="B36" s="127" t="s">
        <v>389</v>
      </c>
      <c r="C36" s="127" t="s">
        <v>591</v>
      </c>
      <c r="D36" s="127" t="s">
        <v>592</v>
      </c>
      <c r="E36" s="249" t="s">
        <v>593</v>
      </c>
      <c r="F36" s="291" t="s">
        <v>594</v>
      </c>
      <c r="G36" s="127" t="s">
        <v>595</v>
      </c>
      <c r="H36" s="297" t="s">
        <v>596</v>
      </c>
    </row>
    <row r="37" spans="1:8" ht="121.5">
      <c r="A37" s="127" t="str">
        <f t="shared" si="0"/>
        <v>InstructionsA39</v>
      </c>
      <c r="B37" s="127" t="s">
        <v>389</v>
      </c>
      <c r="C37" s="127" t="s">
        <v>597</v>
      </c>
      <c r="D37" s="127" t="s">
        <v>598</v>
      </c>
      <c r="E37" s="249" t="s">
        <v>599</v>
      </c>
      <c r="F37" s="292" t="s">
        <v>600</v>
      </c>
      <c r="G37" s="127" t="s">
        <v>601</v>
      </c>
      <c r="H37" s="297" t="s">
        <v>602</v>
      </c>
    </row>
    <row r="38" spans="1:8" ht="148.5">
      <c r="A38" s="127" t="str">
        <f t="shared" si="0"/>
        <v>InstructionsA40</v>
      </c>
      <c r="B38" s="127" t="s">
        <v>389</v>
      </c>
      <c r="C38" s="127" t="s">
        <v>603</v>
      </c>
      <c r="D38" s="251" t="s">
        <v>604</v>
      </c>
      <c r="E38" s="252" t="s">
        <v>605</v>
      </c>
      <c r="F38" s="293" t="s">
        <v>606</v>
      </c>
      <c r="G38" s="251" t="s">
        <v>607</v>
      </c>
      <c r="H38" s="297" t="s">
        <v>608</v>
      </c>
    </row>
    <row r="39" spans="1:8" ht="189">
      <c r="A39" s="127" t="str">
        <f>B39&amp;C39</f>
        <v>InstructionsA41</v>
      </c>
      <c r="B39" s="127" t="s">
        <v>389</v>
      </c>
      <c r="C39" s="127" t="s">
        <v>609</v>
      </c>
      <c r="D39" s="251" t="s">
        <v>610</v>
      </c>
      <c r="E39" s="252" t="s">
        <v>611</v>
      </c>
      <c r="F39" s="293" t="s">
        <v>612</v>
      </c>
      <c r="G39" s="255" t="s">
        <v>613</v>
      </c>
      <c r="H39" s="301" t="s">
        <v>614</v>
      </c>
    </row>
    <row r="40" spans="1:8" ht="196">
      <c r="A40" s="127" t="str">
        <f>B40&amp;C40</f>
        <v>InstructionsA42</v>
      </c>
      <c r="B40" s="127" t="s">
        <v>389</v>
      </c>
      <c r="C40" s="127" t="s">
        <v>615</v>
      </c>
      <c r="D40" s="127" t="s">
        <v>616</v>
      </c>
      <c r="E40" s="245" t="s">
        <v>617</v>
      </c>
      <c r="F40" s="291" t="s">
        <v>618</v>
      </c>
      <c r="G40" s="127" t="s">
        <v>619</v>
      </c>
      <c r="H40" s="297" t="s">
        <v>620</v>
      </c>
    </row>
    <row r="41" spans="1:8" ht="67.5">
      <c r="A41" s="127" t="str">
        <f t="shared" si="0"/>
        <v>InstructionsA43</v>
      </c>
      <c r="B41" s="127" t="s">
        <v>389</v>
      </c>
      <c r="C41" s="127" t="s">
        <v>621</v>
      </c>
      <c r="D41" s="127" t="s">
        <v>622</v>
      </c>
      <c r="E41" s="245" t="s">
        <v>623</v>
      </c>
      <c r="F41" s="291" t="s">
        <v>624</v>
      </c>
      <c r="G41" s="127" t="s">
        <v>625</v>
      </c>
      <c r="H41" s="297" t="s">
        <v>626</v>
      </c>
    </row>
    <row r="42" spans="1:8" ht="67.5">
      <c r="A42" s="127" t="str">
        <f t="shared" si="0"/>
        <v>InstructionsA45</v>
      </c>
      <c r="B42" s="127" t="s">
        <v>389</v>
      </c>
      <c r="C42" s="127" t="s">
        <v>627</v>
      </c>
      <c r="D42" s="127" t="s">
        <v>628</v>
      </c>
      <c r="E42" s="245" t="s">
        <v>629</v>
      </c>
      <c r="F42" s="246" t="s">
        <v>630</v>
      </c>
      <c r="G42" s="127" t="s">
        <v>631</v>
      </c>
      <c r="H42" s="297" t="s">
        <v>632</v>
      </c>
    </row>
    <row r="43" spans="1:8" ht="81">
      <c r="A43" s="127" t="str">
        <f t="shared" si="0"/>
        <v>InstructionsA46</v>
      </c>
      <c r="B43" s="127" t="s">
        <v>389</v>
      </c>
      <c r="C43" s="127" t="s">
        <v>633</v>
      </c>
      <c r="D43" s="127" t="s">
        <v>634</v>
      </c>
      <c r="E43" s="249" t="s">
        <v>635</v>
      </c>
      <c r="F43" s="291" t="s">
        <v>636</v>
      </c>
      <c r="G43" s="254" t="s">
        <v>637</v>
      </c>
      <c r="H43" s="297" t="s">
        <v>638</v>
      </c>
    </row>
    <row r="44" spans="1:8" ht="54">
      <c r="A44" s="127" t="str">
        <f t="shared" si="0"/>
        <v>InstructionsA48</v>
      </c>
      <c r="B44" s="237" t="s">
        <v>389</v>
      </c>
      <c r="C44" s="127" t="s">
        <v>639</v>
      </c>
      <c r="D44" s="237" t="s">
        <v>640</v>
      </c>
      <c r="E44" s="245" t="s">
        <v>641</v>
      </c>
      <c r="F44" s="246" t="s">
        <v>642</v>
      </c>
      <c r="G44" s="256" t="s">
        <v>643</v>
      </c>
      <c r="H44" s="297" t="s">
        <v>644</v>
      </c>
    </row>
    <row r="45" spans="1:8" ht="40.5">
      <c r="A45" s="127" t="str">
        <f>B45&amp;C45</f>
        <v>InstructionsA49</v>
      </c>
      <c r="B45" s="127" t="s">
        <v>389</v>
      </c>
      <c r="C45" s="127" t="s">
        <v>645</v>
      </c>
      <c r="D45" s="127" t="s">
        <v>646</v>
      </c>
      <c r="E45" s="245" t="s">
        <v>647</v>
      </c>
      <c r="F45" s="246" t="s">
        <v>648</v>
      </c>
      <c r="G45" s="127" t="s">
        <v>649</v>
      </c>
      <c r="H45" s="300" t="s">
        <v>650</v>
      </c>
    </row>
    <row r="46" spans="1:8" ht="112">
      <c r="A46" s="127" t="str">
        <f t="shared" si="0"/>
        <v>InstructionsA50</v>
      </c>
      <c r="B46" s="127" t="s">
        <v>389</v>
      </c>
      <c r="C46" s="127" t="s">
        <v>651</v>
      </c>
      <c r="D46" s="127" t="s">
        <v>652</v>
      </c>
      <c r="E46" s="294" t="s">
        <v>653</v>
      </c>
      <c r="F46" s="291" t="s">
        <v>654</v>
      </c>
      <c r="G46" s="127" t="s">
        <v>655</v>
      </c>
      <c r="H46" s="297" t="s">
        <v>656</v>
      </c>
    </row>
    <row r="47" spans="1:8" ht="56">
      <c r="A47" s="127" t="str">
        <f t="shared" si="0"/>
        <v>InstructionsA51</v>
      </c>
      <c r="B47" s="127" t="s">
        <v>389</v>
      </c>
      <c r="C47" s="127" t="s">
        <v>657</v>
      </c>
      <c r="D47" s="127" t="s">
        <v>658</v>
      </c>
      <c r="E47" s="245" t="s">
        <v>659</v>
      </c>
      <c r="F47" s="246" t="s">
        <v>660</v>
      </c>
      <c r="G47" s="127" t="s">
        <v>661</v>
      </c>
      <c r="H47" s="297" t="s">
        <v>662</v>
      </c>
    </row>
    <row r="48" spans="1:8" ht="78">
      <c r="A48" s="127" t="str">
        <f t="shared" si="0"/>
        <v>InstructionsA52</v>
      </c>
      <c r="B48" s="127" t="s">
        <v>389</v>
      </c>
      <c r="C48" s="127" t="s">
        <v>663</v>
      </c>
      <c r="D48" s="127" t="s">
        <v>664</v>
      </c>
      <c r="E48" s="245" t="s">
        <v>665</v>
      </c>
      <c r="F48" s="246" t="s">
        <v>666</v>
      </c>
      <c r="G48" s="257" t="s">
        <v>667</v>
      </c>
      <c r="H48" s="297" t="s">
        <v>668</v>
      </c>
    </row>
    <row r="49" spans="1:8" ht="94.5">
      <c r="A49" s="127" t="str">
        <f>B49&amp;C49</f>
        <v>InstructionsA53</v>
      </c>
      <c r="B49" s="127" t="s">
        <v>389</v>
      </c>
      <c r="C49" s="127" t="s">
        <v>669</v>
      </c>
      <c r="D49" s="127" t="s">
        <v>670</v>
      </c>
      <c r="E49" s="245" t="s">
        <v>671</v>
      </c>
      <c r="F49" s="246" t="s">
        <v>672</v>
      </c>
      <c r="G49" s="257" t="s">
        <v>673</v>
      </c>
      <c r="H49" s="300" t="s">
        <v>674</v>
      </c>
    </row>
    <row r="50" spans="1:8" ht="54">
      <c r="A50" s="127" t="str">
        <f>B50&amp;C50</f>
        <v>InstructionsA54</v>
      </c>
      <c r="B50" s="127" t="s">
        <v>389</v>
      </c>
      <c r="C50" s="127" t="s">
        <v>675</v>
      </c>
      <c r="D50" s="127" t="s">
        <v>676</v>
      </c>
      <c r="E50" s="245" t="s">
        <v>677</v>
      </c>
      <c r="F50" s="246" t="s">
        <v>678</v>
      </c>
      <c r="G50" s="257" t="s">
        <v>679</v>
      </c>
      <c r="H50" s="297" t="s">
        <v>680</v>
      </c>
    </row>
    <row r="51" spans="1:8" ht="29">
      <c r="A51" s="127" t="str">
        <f t="shared" si="0"/>
        <v>InstructionsA55</v>
      </c>
      <c r="B51" s="127" t="s">
        <v>389</v>
      </c>
      <c r="C51" s="127" t="s">
        <v>681</v>
      </c>
      <c r="D51" s="127" t="s">
        <v>682</v>
      </c>
      <c r="E51" s="245" t="s">
        <v>683</v>
      </c>
      <c r="F51" s="246" t="s">
        <v>684</v>
      </c>
      <c r="G51" s="257" t="s">
        <v>685</v>
      </c>
      <c r="H51" s="297" t="s">
        <v>686</v>
      </c>
    </row>
    <row r="52" spans="1:8" ht="27">
      <c r="A52" s="127" t="str">
        <f t="shared" si="0"/>
        <v>InstructionsA56</v>
      </c>
      <c r="B52" s="127" t="s">
        <v>389</v>
      </c>
      <c r="C52" s="127" t="s">
        <v>687</v>
      </c>
      <c r="D52" s="127" t="s">
        <v>688</v>
      </c>
      <c r="E52" s="245" t="s">
        <v>689</v>
      </c>
      <c r="F52" s="246" t="s">
        <v>690</v>
      </c>
      <c r="G52" s="127" t="s">
        <v>691</v>
      </c>
      <c r="H52" s="297" t="s">
        <v>692</v>
      </c>
    </row>
    <row r="53" spans="1:8" ht="40.5">
      <c r="A53" s="127" t="str">
        <f t="shared" si="0"/>
        <v>InstructionsA57</v>
      </c>
      <c r="B53" s="127" t="s">
        <v>389</v>
      </c>
      <c r="C53" s="127" t="s">
        <v>693</v>
      </c>
      <c r="D53" s="127" t="s">
        <v>694</v>
      </c>
      <c r="E53" s="245" t="s">
        <v>695</v>
      </c>
      <c r="F53" s="246" t="s">
        <v>696</v>
      </c>
      <c r="G53" s="258" t="s">
        <v>697</v>
      </c>
      <c r="H53" s="297" t="s">
        <v>698</v>
      </c>
    </row>
    <row r="54" spans="1:8" ht="270">
      <c r="A54" s="127" t="str">
        <f t="shared" si="0"/>
        <v>InstructionsA58</v>
      </c>
      <c r="B54" s="127" t="s">
        <v>389</v>
      </c>
      <c r="C54" s="127" t="s">
        <v>699</v>
      </c>
      <c r="D54" s="127" t="s">
        <v>700</v>
      </c>
      <c r="E54" s="245" t="s">
        <v>701</v>
      </c>
      <c r="F54" s="246" t="s">
        <v>702</v>
      </c>
      <c r="G54" s="257" t="s">
        <v>703</v>
      </c>
      <c r="H54" s="297" t="s">
        <v>704</v>
      </c>
    </row>
    <row r="55" spans="1:8" ht="81">
      <c r="A55" s="127" t="str">
        <f t="shared" si="0"/>
        <v>InstructionsA59</v>
      </c>
      <c r="B55" s="127" t="s">
        <v>389</v>
      </c>
      <c r="C55" s="127" t="s">
        <v>705</v>
      </c>
      <c r="D55" s="127" t="s">
        <v>706</v>
      </c>
      <c r="E55" s="245" t="s">
        <v>707</v>
      </c>
      <c r="F55" s="246" t="s">
        <v>708</v>
      </c>
      <c r="G55" s="127" t="s">
        <v>709</v>
      </c>
      <c r="H55" s="297" t="s">
        <v>710</v>
      </c>
    </row>
    <row r="56" spans="1:8" ht="121.5">
      <c r="A56" s="127" t="str">
        <f t="shared" si="0"/>
        <v>InstructionsA60</v>
      </c>
      <c r="B56" s="127" t="s">
        <v>389</v>
      </c>
      <c r="C56" s="127" t="s">
        <v>711</v>
      </c>
      <c r="D56" s="127" t="s">
        <v>712</v>
      </c>
      <c r="E56" s="245" t="s">
        <v>713</v>
      </c>
      <c r="F56" s="246" t="s">
        <v>714</v>
      </c>
      <c r="G56" s="257" t="s">
        <v>715</v>
      </c>
      <c r="H56" s="297" t="s">
        <v>716</v>
      </c>
    </row>
    <row r="57" spans="1:8" ht="135">
      <c r="A57" s="127" t="str">
        <f t="shared" si="0"/>
        <v>InstructionsA61</v>
      </c>
      <c r="B57" s="127" t="s">
        <v>389</v>
      </c>
      <c r="C57" s="127" t="s">
        <v>717</v>
      </c>
      <c r="D57" s="127" t="s">
        <v>718</v>
      </c>
      <c r="E57" s="245" t="s">
        <v>719</v>
      </c>
      <c r="F57" s="246" t="s">
        <v>720</v>
      </c>
      <c r="G57" s="257" t="s">
        <v>721</v>
      </c>
      <c r="H57" s="297" t="s">
        <v>722</v>
      </c>
    </row>
    <row r="58" spans="1:8" ht="108">
      <c r="A58" s="127" t="str">
        <f>B58&amp;C58</f>
        <v>InstructionsA62</v>
      </c>
      <c r="B58" s="127" t="s">
        <v>389</v>
      </c>
      <c r="C58" s="127" t="s">
        <v>723</v>
      </c>
      <c r="D58" s="127" t="s">
        <v>724</v>
      </c>
      <c r="E58" s="294" t="s">
        <v>725</v>
      </c>
      <c r="F58" s="291" t="s">
        <v>726</v>
      </c>
      <c r="G58" s="257" t="s">
        <v>727</v>
      </c>
      <c r="H58" s="302" t="s">
        <v>728</v>
      </c>
    </row>
    <row r="59" spans="1:8" ht="42">
      <c r="A59" s="127" t="str">
        <f t="shared" si="0"/>
        <v>InstructionsA63</v>
      </c>
      <c r="B59" s="127" t="s">
        <v>389</v>
      </c>
      <c r="C59" s="127" t="s">
        <v>729</v>
      </c>
      <c r="D59" s="127" t="s">
        <v>730</v>
      </c>
      <c r="E59" s="245" t="s">
        <v>731</v>
      </c>
      <c r="F59" s="246" t="s">
        <v>732</v>
      </c>
      <c r="G59" s="127" t="s">
        <v>733</v>
      </c>
      <c r="H59" s="297" t="s">
        <v>734</v>
      </c>
    </row>
    <row r="60" spans="1:8" ht="180">
      <c r="A60" s="127" t="str">
        <f>B60&amp;C60</f>
        <v>InstructionsA65</v>
      </c>
      <c r="B60" s="127" t="s">
        <v>389</v>
      </c>
      <c r="C60" s="127" t="s">
        <v>735</v>
      </c>
      <c r="D60" s="127" t="s">
        <v>736</v>
      </c>
      <c r="E60" s="245" t="s">
        <v>737</v>
      </c>
      <c r="F60" s="246" t="s">
        <v>738</v>
      </c>
      <c r="G60" s="127" t="s">
        <v>739</v>
      </c>
      <c r="H60" s="300" t="s">
        <v>740</v>
      </c>
    </row>
    <row r="61" spans="1:8" ht="28">
      <c r="A61" s="127" t="str">
        <f t="shared" si="0"/>
        <v>InstructionsA67</v>
      </c>
      <c r="B61" s="127" t="s">
        <v>389</v>
      </c>
      <c r="C61" s="127" t="s">
        <v>741</v>
      </c>
      <c r="D61" s="127" t="s">
        <v>742</v>
      </c>
      <c r="E61" s="245" t="s">
        <v>743</v>
      </c>
      <c r="F61" s="246" t="s">
        <v>744</v>
      </c>
      <c r="G61" s="127" t="s">
        <v>745</v>
      </c>
      <c r="H61" s="300" t="s">
        <v>746</v>
      </c>
    </row>
    <row r="62" spans="1:8" ht="216">
      <c r="A62" s="127" t="str">
        <f t="shared" si="0"/>
        <v>InstructionsA68</v>
      </c>
      <c r="B62" s="127" t="s">
        <v>389</v>
      </c>
      <c r="C62" s="127" t="s">
        <v>747</v>
      </c>
      <c r="D62" s="127" t="s">
        <v>748</v>
      </c>
      <c r="E62" s="245" t="s">
        <v>749</v>
      </c>
      <c r="F62" s="246" t="s">
        <v>750</v>
      </c>
      <c r="G62" s="257" t="s">
        <v>751</v>
      </c>
      <c r="H62" s="297" t="s">
        <v>752</v>
      </c>
    </row>
    <row r="63" spans="1:8" ht="121.5">
      <c r="A63" s="127" t="str">
        <f t="shared" si="0"/>
        <v>InstructionsA69</v>
      </c>
      <c r="B63" s="127" t="s">
        <v>389</v>
      </c>
      <c r="C63" s="127" t="s">
        <v>753</v>
      </c>
      <c r="D63" s="127" t="s">
        <v>754</v>
      </c>
      <c r="E63" s="245" t="s">
        <v>755</v>
      </c>
      <c r="F63" s="246" t="s">
        <v>756</v>
      </c>
      <c r="G63" s="257" t="s">
        <v>757</v>
      </c>
      <c r="H63" s="297" t="s">
        <v>758</v>
      </c>
    </row>
    <row r="64" spans="1:8" ht="121.5">
      <c r="A64" s="127" t="str">
        <f t="shared" si="0"/>
        <v>InstructionsA70</v>
      </c>
      <c r="B64" s="127" t="s">
        <v>389</v>
      </c>
      <c r="C64" s="127" t="s">
        <v>759</v>
      </c>
      <c r="D64" s="127" t="s">
        <v>760</v>
      </c>
      <c r="E64" s="245" t="s">
        <v>761</v>
      </c>
      <c r="F64" s="246" t="s">
        <v>762</v>
      </c>
      <c r="G64" s="257" t="s">
        <v>763</v>
      </c>
      <c r="H64" s="297" t="s">
        <v>764</v>
      </c>
    </row>
    <row r="65" spans="1:8" ht="256.5">
      <c r="A65" s="127" t="str">
        <f t="shared" si="0"/>
        <v>InstructionsA71</v>
      </c>
      <c r="B65" s="127" t="s">
        <v>389</v>
      </c>
      <c r="C65" s="127" t="s">
        <v>765</v>
      </c>
      <c r="D65" s="127" t="s">
        <v>766</v>
      </c>
      <c r="E65" s="245" t="s">
        <v>767</v>
      </c>
      <c r="F65" s="246" t="s">
        <v>768</v>
      </c>
      <c r="G65" s="257" t="s">
        <v>769</v>
      </c>
      <c r="H65" s="297" t="s">
        <v>770</v>
      </c>
    </row>
    <row r="66" spans="1:8" ht="94.5">
      <c r="A66" s="127" t="str">
        <f t="shared" si="0"/>
        <v>InstructionsA72</v>
      </c>
      <c r="B66" s="127" t="s">
        <v>389</v>
      </c>
      <c r="C66" s="127" t="s">
        <v>771</v>
      </c>
      <c r="D66" s="127" t="s">
        <v>772</v>
      </c>
      <c r="E66" s="245" t="s">
        <v>773</v>
      </c>
      <c r="F66" s="246" t="s">
        <v>774</v>
      </c>
      <c r="G66" s="257" t="s">
        <v>775</v>
      </c>
      <c r="H66" s="297" t="s">
        <v>776</v>
      </c>
    </row>
    <row r="67" spans="1:8" ht="29">
      <c r="A67" s="127" t="str">
        <f t="shared" si="0"/>
        <v>InstructionsA73</v>
      </c>
      <c r="B67" s="127" t="s">
        <v>389</v>
      </c>
      <c r="C67" s="127" t="s">
        <v>777</v>
      </c>
      <c r="D67" s="127" t="s">
        <v>778</v>
      </c>
      <c r="E67" s="245" t="s">
        <v>779</v>
      </c>
      <c r="F67" s="246" t="s">
        <v>780</v>
      </c>
      <c r="G67" s="257" t="s">
        <v>781</v>
      </c>
      <c r="H67" s="297" t="s">
        <v>782</v>
      </c>
    </row>
    <row r="68" spans="1:8">
      <c r="A68" s="127" t="str">
        <f t="shared" si="0"/>
        <v>DefinitionsB2</v>
      </c>
      <c r="B68" s="127" t="s">
        <v>783</v>
      </c>
      <c r="C68" s="127" t="s">
        <v>784</v>
      </c>
      <c r="D68" s="127" t="s">
        <v>785</v>
      </c>
      <c r="E68" s="245" t="s">
        <v>786</v>
      </c>
      <c r="F68" s="246" t="s">
        <v>787</v>
      </c>
      <c r="G68" s="127" t="s">
        <v>788</v>
      </c>
      <c r="H68" s="297" t="s">
        <v>785</v>
      </c>
    </row>
    <row r="69" spans="1:8">
      <c r="A69" s="127" t="str">
        <f t="shared" si="0"/>
        <v>DefinitionsB3</v>
      </c>
      <c r="B69" s="127" t="s">
        <v>783</v>
      </c>
      <c r="C69" s="127" t="s">
        <v>789</v>
      </c>
      <c r="D69" s="127" t="s">
        <v>790</v>
      </c>
      <c r="E69" s="245" t="s">
        <v>791</v>
      </c>
      <c r="F69" s="246" t="s">
        <v>792</v>
      </c>
      <c r="G69" s="127" t="s">
        <v>793</v>
      </c>
      <c r="H69" s="297" t="s">
        <v>794</v>
      </c>
    </row>
    <row r="70" spans="1:8" ht="13.5">
      <c r="A70" s="127" t="str">
        <f t="shared" ref="A70" si="2">B70&amp;C70</f>
        <v>DefinitionsB4</v>
      </c>
      <c r="B70" s="127" t="s">
        <v>783</v>
      </c>
      <c r="C70" s="127" t="s">
        <v>795</v>
      </c>
      <c r="D70" s="251" t="s">
        <v>796</v>
      </c>
      <c r="E70" s="251" t="s">
        <v>797</v>
      </c>
      <c r="F70" s="259" t="s">
        <v>798</v>
      </c>
      <c r="G70" s="251" t="s">
        <v>799</v>
      </c>
      <c r="H70" s="297" t="s">
        <v>800</v>
      </c>
    </row>
    <row r="71" spans="1:8">
      <c r="A71" s="127" t="str">
        <f>B71&amp;C71</f>
        <v>DefinitionsB5</v>
      </c>
      <c r="B71" s="127" t="s">
        <v>783</v>
      </c>
      <c r="C71" s="127" t="s">
        <v>801</v>
      </c>
      <c r="D71" s="127" t="s">
        <v>802</v>
      </c>
      <c r="E71" s="245" t="s">
        <v>803</v>
      </c>
      <c r="F71" s="246" t="s">
        <v>804</v>
      </c>
      <c r="G71" s="127" t="s">
        <v>805</v>
      </c>
      <c r="H71" s="297" t="s">
        <v>806</v>
      </c>
    </row>
    <row r="72" spans="1:8">
      <c r="A72" s="127" t="str">
        <f>B72&amp;C72</f>
        <v>DefinitionsB6</v>
      </c>
      <c r="B72" s="127" t="s">
        <v>783</v>
      </c>
      <c r="C72" s="127" t="s">
        <v>807</v>
      </c>
      <c r="D72" s="127" t="s">
        <v>808</v>
      </c>
      <c r="E72" s="245" t="s">
        <v>809</v>
      </c>
      <c r="F72" s="246" t="s">
        <v>810</v>
      </c>
      <c r="G72" s="127" t="s">
        <v>811</v>
      </c>
      <c r="H72" s="297" t="s">
        <v>812</v>
      </c>
    </row>
    <row r="73" spans="1:8">
      <c r="A73" s="127" t="str">
        <f t="shared" ref="A73" si="3">B73&amp;C73</f>
        <v>DefinitionsB7</v>
      </c>
      <c r="B73" s="127" t="s">
        <v>783</v>
      </c>
      <c r="C73" s="127" t="s">
        <v>813</v>
      </c>
      <c r="D73" s="127" t="s">
        <v>814</v>
      </c>
      <c r="E73" s="245" t="s">
        <v>815</v>
      </c>
      <c r="F73" s="246" t="s">
        <v>816</v>
      </c>
      <c r="G73" s="127" t="s">
        <v>817</v>
      </c>
      <c r="H73" s="297" t="s">
        <v>818</v>
      </c>
    </row>
    <row r="74" spans="1:8">
      <c r="A74" s="127" t="str">
        <f t="shared" ref="A74:A143" si="4">B74&amp;C74</f>
        <v>DefinitionsB8</v>
      </c>
      <c r="B74" s="127" t="s">
        <v>783</v>
      </c>
      <c r="C74" s="127" t="s">
        <v>819</v>
      </c>
      <c r="D74" s="127" t="s">
        <v>820</v>
      </c>
      <c r="E74" s="245" t="s">
        <v>821</v>
      </c>
      <c r="F74" s="246" t="s">
        <v>822</v>
      </c>
      <c r="G74" s="127" t="s">
        <v>823</v>
      </c>
      <c r="H74" s="297" t="s">
        <v>824</v>
      </c>
    </row>
    <row r="75" spans="1:8">
      <c r="A75" s="127" t="str">
        <f t="shared" si="4"/>
        <v>DefinitionsB9</v>
      </c>
      <c r="B75" s="127" t="s">
        <v>783</v>
      </c>
      <c r="C75" s="127" t="s">
        <v>825</v>
      </c>
      <c r="D75" s="127" t="s">
        <v>826</v>
      </c>
      <c r="E75" s="245" t="s">
        <v>827</v>
      </c>
      <c r="F75" s="246" t="s">
        <v>828</v>
      </c>
      <c r="G75" s="127" t="s">
        <v>829</v>
      </c>
      <c r="H75" s="297" t="s">
        <v>830</v>
      </c>
    </row>
    <row r="76" spans="1:8">
      <c r="A76" s="127" t="str">
        <f t="shared" si="4"/>
        <v>DefinitionsB10</v>
      </c>
      <c r="B76" s="127" t="s">
        <v>783</v>
      </c>
      <c r="C76" s="127" t="s">
        <v>831</v>
      </c>
      <c r="D76" s="127" t="s">
        <v>832</v>
      </c>
      <c r="E76" s="245" t="s">
        <v>833</v>
      </c>
      <c r="F76" s="246" t="s">
        <v>834</v>
      </c>
      <c r="G76" s="127" t="s">
        <v>832</v>
      </c>
      <c r="H76" s="297" t="s">
        <v>835</v>
      </c>
    </row>
    <row r="77" spans="1:8" ht="13.5">
      <c r="A77" s="127" t="str">
        <f t="shared" si="4"/>
        <v>DefinitionsB11</v>
      </c>
      <c r="B77" s="127" t="s">
        <v>783</v>
      </c>
      <c r="C77" s="127" t="s">
        <v>836</v>
      </c>
      <c r="D77" s="251" t="s">
        <v>837</v>
      </c>
      <c r="E77" s="251" t="s">
        <v>838</v>
      </c>
      <c r="F77" s="260" t="s">
        <v>839</v>
      </c>
      <c r="G77" s="261" t="s">
        <v>840</v>
      </c>
      <c r="H77" s="297" t="s">
        <v>841</v>
      </c>
    </row>
    <row r="78" spans="1:8" ht="13.5">
      <c r="A78" s="127" t="str">
        <f t="shared" si="4"/>
        <v>DefinitionsB12</v>
      </c>
      <c r="B78" s="127" t="s">
        <v>783</v>
      </c>
      <c r="C78" s="127" t="s">
        <v>842</v>
      </c>
      <c r="D78" s="251" t="s">
        <v>843</v>
      </c>
      <c r="E78" s="251" t="s">
        <v>844</v>
      </c>
      <c r="F78" s="260" t="s">
        <v>845</v>
      </c>
      <c r="G78" s="262" t="s">
        <v>846</v>
      </c>
      <c r="H78" s="297" t="s">
        <v>847</v>
      </c>
    </row>
    <row r="79" spans="1:8" ht="13.5">
      <c r="A79" s="127" t="str">
        <f t="shared" si="4"/>
        <v>DefinitionsB13</v>
      </c>
      <c r="B79" s="127" t="s">
        <v>783</v>
      </c>
      <c r="C79" s="127" t="s">
        <v>848</v>
      </c>
      <c r="D79" s="251" t="s">
        <v>849</v>
      </c>
      <c r="E79" s="251" t="s">
        <v>850</v>
      </c>
      <c r="F79" s="259" t="s">
        <v>851</v>
      </c>
      <c r="G79" s="262" t="s">
        <v>852</v>
      </c>
      <c r="H79" s="297" t="s">
        <v>853</v>
      </c>
    </row>
    <row r="80" spans="1:8">
      <c r="A80" s="127" t="str">
        <f>B80&amp;C80</f>
        <v>DefinitionsB14</v>
      </c>
      <c r="B80" s="127" t="s">
        <v>783</v>
      </c>
      <c r="C80" s="127" t="s">
        <v>854</v>
      </c>
      <c r="D80" s="127" t="s">
        <v>855</v>
      </c>
      <c r="E80" s="245" t="s">
        <v>856</v>
      </c>
      <c r="F80" s="246" t="s">
        <v>857</v>
      </c>
      <c r="G80" s="127" t="s">
        <v>858</v>
      </c>
      <c r="H80" s="297" t="s">
        <v>859</v>
      </c>
    </row>
    <row r="81" spans="1:8" ht="26">
      <c r="A81" s="127" t="str">
        <f t="shared" si="4"/>
        <v>DefinitionsB15</v>
      </c>
      <c r="B81" s="127" t="s">
        <v>783</v>
      </c>
      <c r="C81" s="127" t="s">
        <v>860</v>
      </c>
      <c r="D81" s="127" t="s">
        <v>861</v>
      </c>
      <c r="E81" s="245" t="s">
        <v>862</v>
      </c>
      <c r="F81" s="246" t="s">
        <v>863</v>
      </c>
      <c r="G81" s="127" t="s">
        <v>864</v>
      </c>
      <c r="H81" s="297" t="s">
        <v>865</v>
      </c>
    </row>
    <row r="82" spans="1:8">
      <c r="A82" s="127" t="str">
        <f>B82&amp;C82</f>
        <v>DefinitionsB16</v>
      </c>
      <c r="B82" s="127" t="s">
        <v>783</v>
      </c>
      <c r="C82" s="127" t="s">
        <v>866</v>
      </c>
      <c r="D82" s="127" t="s">
        <v>867</v>
      </c>
      <c r="E82" s="245" t="s">
        <v>868</v>
      </c>
      <c r="F82" s="246" t="s">
        <v>867</v>
      </c>
      <c r="G82" s="127" t="s">
        <v>867</v>
      </c>
      <c r="H82" s="297" t="s">
        <v>867</v>
      </c>
    </row>
    <row r="83" spans="1:8" ht="26">
      <c r="A83" s="127" t="str">
        <f>B83&amp;C83</f>
        <v>DefinitionsB17</v>
      </c>
      <c r="B83" s="127" t="s">
        <v>783</v>
      </c>
      <c r="C83" s="127" t="s">
        <v>869</v>
      </c>
      <c r="D83" s="127" t="s">
        <v>870</v>
      </c>
      <c r="E83" s="245" t="s">
        <v>871</v>
      </c>
      <c r="F83" s="246" t="s">
        <v>872</v>
      </c>
      <c r="G83" s="127" t="s">
        <v>873</v>
      </c>
      <c r="H83" s="297" t="s">
        <v>874</v>
      </c>
    </row>
    <row r="84" spans="1:8">
      <c r="A84" s="127" t="str">
        <f>B84&amp;C84</f>
        <v>DefinitionsB18</v>
      </c>
      <c r="B84" s="127" t="s">
        <v>783</v>
      </c>
      <c r="C84" s="127" t="s">
        <v>875</v>
      </c>
      <c r="D84" s="127" t="s">
        <v>876</v>
      </c>
      <c r="E84" s="245" t="s">
        <v>877</v>
      </c>
      <c r="F84" s="246" t="s">
        <v>878</v>
      </c>
      <c r="G84" s="127" t="s">
        <v>879</v>
      </c>
      <c r="H84" s="297" t="s">
        <v>880</v>
      </c>
    </row>
    <row r="85" spans="1:8">
      <c r="A85" s="127" t="str">
        <f>B85&amp;C85</f>
        <v>DefinitionsB19</v>
      </c>
      <c r="B85" s="127" t="s">
        <v>783</v>
      </c>
      <c r="C85" s="127" t="s">
        <v>881</v>
      </c>
      <c r="D85" s="127" t="s">
        <v>882</v>
      </c>
      <c r="E85" s="245" t="s">
        <v>883</v>
      </c>
      <c r="F85" s="246" t="s">
        <v>884</v>
      </c>
      <c r="G85" s="127" t="s">
        <v>885</v>
      </c>
      <c r="H85" s="297" t="s">
        <v>886</v>
      </c>
    </row>
    <row r="86" spans="1:8">
      <c r="A86" s="127" t="str">
        <f t="shared" si="4"/>
        <v>DefinitionsB20</v>
      </c>
      <c r="B86" s="127" t="s">
        <v>783</v>
      </c>
      <c r="C86" s="127" t="s">
        <v>887</v>
      </c>
      <c r="D86" s="127" t="s">
        <v>888</v>
      </c>
      <c r="E86" s="245" t="s">
        <v>889</v>
      </c>
      <c r="F86" s="246" t="s">
        <v>890</v>
      </c>
      <c r="G86" s="127" t="s">
        <v>891</v>
      </c>
      <c r="H86" s="297" t="s">
        <v>892</v>
      </c>
    </row>
    <row r="87" spans="1:8">
      <c r="A87" s="127" t="str">
        <f>B87&amp;C87</f>
        <v>DefinitionsB21</v>
      </c>
      <c r="B87" s="127" t="s">
        <v>783</v>
      </c>
      <c r="C87" s="127" t="s">
        <v>893</v>
      </c>
      <c r="D87" s="127" t="s">
        <v>894</v>
      </c>
      <c r="E87" s="245" t="s">
        <v>895</v>
      </c>
      <c r="F87" s="246" t="s">
        <v>896</v>
      </c>
      <c r="G87" s="127" t="s">
        <v>897</v>
      </c>
      <c r="H87" s="297" t="s">
        <v>898</v>
      </c>
    </row>
    <row r="88" spans="1:8">
      <c r="A88" s="127" t="str">
        <f t="shared" si="4"/>
        <v>DefinitionsC2</v>
      </c>
      <c r="B88" s="127" t="s">
        <v>783</v>
      </c>
      <c r="C88" s="127" t="s">
        <v>899</v>
      </c>
      <c r="D88" s="127" t="s">
        <v>900</v>
      </c>
      <c r="E88" s="263" t="s">
        <v>901</v>
      </c>
      <c r="F88" s="246" t="s">
        <v>902</v>
      </c>
      <c r="G88" s="127" t="s">
        <v>903</v>
      </c>
      <c r="H88" s="297" t="s">
        <v>904</v>
      </c>
    </row>
    <row r="89" spans="1:8" ht="67.5">
      <c r="A89" s="127" t="str">
        <f t="shared" si="4"/>
        <v>DefinitionsC3</v>
      </c>
      <c r="B89" s="127" t="s">
        <v>783</v>
      </c>
      <c r="C89" s="127" t="s">
        <v>905</v>
      </c>
      <c r="D89" s="127" t="s">
        <v>906</v>
      </c>
      <c r="E89" s="245" t="s">
        <v>907</v>
      </c>
      <c r="F89" s="246" t="s">
        <v>908</v>
      </c>
      <c r="G89" s="127" t="s">
        <v>909</v>
      </c>
      <c r="H89" s="297" t="s">
        <v>910</v>
      </c>
    </row>
    <row r="90" spans="1:8" ht="54">
      <c r="A90" s="127" t="str">
        <f t="shared" ref="A90" si="5">B90&amp;C90</f>
        <v>DefinitionsC4</v>
      </c>
      <c r="B90" s="127" t="s">
        <v>783</v>
      </c>
      <c r="C90" s="127" t="s">
        <v>911</v>
      </c>
      <c r="D90" s="127" t="s">
        <v>912</v>
      </c>
      <c r="E90" s="249" t="s">
        <v>913</v>
      </c>
      <c r="F90" s="246" t="s">
        <v>914</v>
      </c>
      <c r="G90" s="254" t="s">
        <v>915</v>
      </c>
      <c r="H90" s="297" t="s">
        <v>916</v>
      </c>
    </row>
    <row r="91" spans="1:8" ht="175.5">
      <c r="A91" s="127" t="str">
        <f>B91&amp;C91</f>
        <v>DefinitionsC5</v>
      </c>
      <c r="B91" s="127" t="s">
        <v>783</v>
      </c>
      <c r="C91" s="127" t="s">
        <v>917</v>
      </c>
      <c r="D91" s="127" t="s">
        <v>918</v>
      </c>
      <c r="E91" s="245" t="s">
        <v>919</v>
      </c>
      <c r="F91" s="246" t="s">
        <v>920</v>
      </c>
      <c r="G91" s="127" t="s">
        <v>921</v>
      </c>
      <c r="H91" s="297" t="s">
        <v>922</v>
      </c>
    </row>
    <row r="92" spans="1:8" ht="121.5">
      <c r="A92" s="127" t="str">
        <f>B92&amp;C92</f>
        <v>DefinitionsC6</v>
      </c>
      <c r="B92" s="127" t="s">
        <v>783</v>
      </c>
      <c r="C92" s="127" t="s">
        <v>923</v>
      </c>
      <c r="D92" s="127" t="s">
        <v>924</v>
      </c>
      <c r="E92" s="245" t="s">
        <v>925</v>
      </c>
      <c r="F92" s="246" t="s">
        <v>926</v>
      </c>
      <c r="G92" s="127" t="s">
        <v>927</v>
      </c>
      <c r="H92" s="297" t="s">
        <v>928</v>
      </c>
    </row>
    <row r="93" spans="1:8" ht="124.5">
      <c r="A93" s="127" t="str">
        <f t="shared" si="4"/>
        <v>DefinitionsC7</v>
      </c>
      <c r="B93" s="127" t="s">
        <v>783</v>
      </c>
      <c r="C93" s="127" t="s">
        <v>929</v>
      </c>
      <c r="D93" s="127" t="s">
        <v>930</v>
      </c>
      <c r="E93" s="245" t="s">
        <v>931</v>
      </c>
      <c r="F93" s="246" t="s">
        <v>932</v>
      </c>
      <c r="G93" s="127" t="s">
        <v>933</v>
      </c>
      <c r="H93" s="297" t="s">
        <v>934</v>
      </c>
    </row>
    <row r="94" spans="1:8" ht="94.5">
      <c r="A94" s="127" t="str">
        <f t="shared" si="4"/>
        <v>DefinitionsC8</v>
      </c>
      <c r="B94" s="127" t="s">
        <v>783</v>
      </c>
      <c r="C94" s="127" t="s">
        <v>935</v>
      </c>
      <c r="D94" s="127" t="s">
        <v>936</v>
      </c>
      <c r="E94" s="245" t="s">
        <v>937</v>
      </c>
      <c r="F94" s="246" t="s">
        <v>938</v>
      </c>
      <c r="G94" s="127" t="s">
        <v>939</v>
      </c>
      <c r="H94" s="297" t="s">
        <v>940</v>
      </c>
    </row>
    <row r="95" spans="1:8" ht="67.5">
      <c r="A95" s="127" t="str">
        <f t="shared" si="4"/>
        <v>DefinitionsC9</v>
      </c>
      <c r="B95" s="127" t="s">
        <v>783</v>
      </c>
      <c r="C95" s="127" t="s">
        <v>941</v>
      </c>
      <c r="D95" s="127" t="s">
        <v>942</v>
      </c>
      <c r="E95" s="245" t="s">
        <v>943</v>
      </c>
      <c r="F95" s="246" t="s">
        <v>944</v>
      </c>
      <c r="G95" s="127" t="s">
        <v>945</v>
      </c>
      <c r="H95" s="297" t="s">
        <v>946</v>
      </c>
    </row>
    <row r="96" spans="1:8" ht="175.5">
      <c r="A96" s="127" t="str">
        <f t="shared" si="4"/>
        <v>DefinitionsC10</v>
      </c>
      <c r="B96" s="127" t="s">
        <v>783</v>
      </c>
      <c r="C96" s="127" t="s">
        <v>947</v>
      </c>
      <c r="D96" s="127" t="s">
        <v>948</v>
      </c>
      <c r="E96" s="245" t="s">
        <v>949</v>
      </c>
      <c r="F96" s="246" t="s">
        <v>950</v>
      </c>
      <c r="G96" s="127" t="s">
        <v>951</v>
      </c>
      <c r="H96" s="297" t="s">
        <v>952</v>
      </c>
    </row>
    <row r="97" spans="1:8" ht="41.5" customHeight="1">
      <c r="A97" s="127" t="str">
        <f t="shared" si="4"/>
        <v>DefinitionsC11</v>
      </c>
      <c r="B97" s="127" t="s">
        <v>783</v>
      </c>
      <c r="C97" s="127" t="s">
        <v>953</v>
      </c>
      <c r="D97" s="251" t="s">
        <v>954</v>
      </c>
      <c r="E97" s="252" t="s">
        <v>955</v>
      </c>
      <c r="F97" s="259" t="s">
        <v>956</v>
      </c>
      <c r="G97" s="261" t="s">
        <v>957</v>
      </c>
      <c r="H97" s="303" t="s">
        <v>958</v>
      </c>
    </row>
    <row r="98" spans="1:8" ht="41.5" customHeight="1">
      <c r="A98" s="127" t="str">
        <f t="shared" si="4"/>
        <v>DefinitionsC12</v>
      </c>
      <c r="B98" s="127" t="s">
        <v>783</v>
      </c>
      <c r="C98" s="127" t="s">
        <v>959</v>
      </c>
      <c r="D98" s="251" t="s">
        <v>960</v>
      </c>
      <c r="E98" s="252" t="s">
        <v>961</v>
      </c>
      <c r="F98" s="259" t="s">
        <v>962</v>
      </c>
      <c r="G98" s="262" t="s">
        <v>963</v>
      </c>
      <c r="H98" s="297" t="s">
        <v>964</v>
      </c>
    </row>
    <row r="99" spans="1:8" ht="121.5">
      <c r="A99" s="127" t="str">
        <f t="shared" si="4"/>
        <v>DefinitionsC13</v>
      </c>
      <c r="B99" s="127" t="s">
        <v>783</v>
      </c>
      <c r="C99" s="127" t="s">
        <v>965</v>
      </c>
      <c r="D99" s="251" t="s">
        <v>966</v>
      </c>
      <c r="E99" s="252" t="s">
        <v>967</v>
      </c>
      <c r="F99" s="260" t="s">
        <v>968</v>
      </c>
      <c r="G99" s="262" t="s">
        <v>969</v>
      </c>
      <c r="H99" s="297" t="s">
        <v>970</v>
      </c>
    </row>
    <row r="100" spans="1:8" ht="54">
      <c r="A100" s="127" t="str">
        <f>B100&amp;C100</f>
        <v>DefinitionsC14</v>
      </c>
      <c r="B100" s="127" t="s">
        <v>783</v>
      </c>
      <c r="C100" s="127" t="s">
        <v>971</v>
      </c>
      <c r="D100" s="127" t="s">
        <v>972</v>
      </c>
      <c r="E100" s="245" t="s">
        <v>973</v>
      </c>
      <c r="F100" s="246" t="s">
        <v>974</v>
      </c>
      <c r="G100" s="127" t="s">
        <v>975</v>
      </c>
      <c r="H100" s="297" t="s">
        <v>976</v>
      </c>
    </row>
    <row r="101" spans="1:8" ht="162">
      <c r="A101" s="127" t="str">
        <f t="shared" si="4"/>
        <v>DefinitionsC15</v>
      </c>
      <c r="B101" s="127" t="s">
        <v>783</v>
      </c>
      <c r="C101" s="127" t="s">
        <v>977</v>
      </c>
      <c r="D101" s="127" t="s">
        <v>978</v>
      </c>
      <c r="E101" s="249" t="s">
        <v>979</v>
      </c>
      <c r="F101" s="246" t="s">
        <v>980</v>
      </c>
      <c r="G101" s="247" t="s">
        <v>981</v>
      </c>
      <c r="H101" s="297" t="s">
        <v>982</v>
      </c>
    </row>
    <row r="102" spans="1:8" ht="67.5">
      <c r="A102" s="127" t="str">
        <f>B102&amp;C102</f>
        <v>DefinitionsC16</v>
      </c>
      <c r="B102" s="127" t="s">
        <v>783</v>
      </c>
      <c r="C102" s="127" t="s">
        <v>983</v>
      </c>
      <c r="D102" s="127" t="s">
        <v>984</v>
      </c>
      <c r="E102" s="245" t="s">
        <v>985</v>
      </c>
      <c r="F102" s="246" t="s">
        <v>986</v>
      </c>
      <c r="G102" s="127" t="s">
        <v>987</v>
      </c>
      <c r="H102" s="297" t="s">
        <v>988</v>
      </c>
    </row>
    <row r="103" spans="1:8" ht="83.5">
      <c r="A103" s="127" t="str">
        <f>B103&amp;C103</f>
        <v>DefinitionsC17</v>
      </c>
      <c r="B103" s="127" t="s">
        <v>783</v>
      </c>
      <c r="C103" s="127" t="s">
        <v>989</v>
      </c>
      <c r="D103" s="127" t="s">
        <v>990</v>
      </c>
      <c r="E103" s="245" t="s">
        <v>991</v>
      </c>
      <c r="F103" s="246" t="s">
        <v>992</v>
      </c>
      <c r="G103" s="127" t="s">
        <v>993</v>
      </c>
      <c r="H103" s="297" t="s">
        <v>994</v>
      </c>
    </row>
    <row r="104" spans="1:8" ht="229.5">
      <c r="A104" s="127" t="str">
        <f>B104&amp;C104</f>
        <v>DefinitionsC18</v>
      </c>
      <c r="B104" s="127" t="s">
        <v>783</v>
      </c>
      <c r="C104" s="127" t="s">
        <v>995</v>
      </c>
      <c r="D104" s="127" t="s">
        <v>996</v>
      </c>
      <c r="E104" s="245" t="s">
        <v>997</v>
      </c>
      <c r="F104" s="246" t="s">
        <v>998</v>
      </c>
      <c r="G104" s="127" t="s">
        <v>999</v>
      </c>
      <c r="H104" s="297" t="s">
        <v>1000</v>
      </c>
    </row>
    <row r="105" spans="1:8" ht="202.5">
      <c r="A105" s="127" t="str">
        <f>B105&amp;C105</f>
        <v>DefinitionsC19</v>
      </c>
      <c r="B105" s="127" t="s">
        <v>783</v>
      </c>
      <c r="C105" s="127" t="s">
        <v>1001</v>
      </c>
      <c r="D105" s="127" t="s">
        <v>1002</v>
      </c>
      <c r="E105" s="245" t="s">
        <v>1003</v>
      </c>
      <c r="F105" s="246" t="s">
        <v>1004</v>
      </c>
      <c r="G105" s="254" t="s">
        <v>1005</v>
      </c>
      <c r="H105" s="297" t="s">
        <v>1006</v>
      </c>
    </row>
    <row r="106" spans="1:8" ht="108">
      <c r="A106" s="127" t="str">
        <f t="shared" si="4"/>
        <v>DefinitionsC20</v>
      </c>
      <c r="B106" s="127" t="s">
        <v>783</v>
      </c>
      <c r="C106" s="127" t="s">
        <v>1007</v>
      </c>
      <c r="D106" s="251" t="s">
        <v>1008</v>
      </c>
      <c r="E106" s="252" t="s">
        <v>1009</v>
      </c>
      <c r="F106" s="260" t="s">
        <v>1010</v>
      </c>
      <c r="G106" s="261" t="s">
        <v>1011</v>
      </c>
      <c r="H106" s="297" t="s">
        <v>1012</v>
      </c>
    </row>
    <row r="107" spans="1:8" ht="84">
      <c r="A107" s="127" t="str">
        <f>B107&amp;C107</f>
        <v>DefinitionsC21</v>
      </c>
      <c r="B107" s="127" t="s">
        <v>783</v>
      </c>
      <c r="C107" s="127" t="s">
        <v>1013</v>
      </c>
      <c r="D107" s="127" t="s">
        <v>1014</v>
      </c>
      <c r="E107" s="245" t="s">
        <v>1015</v>
      </c>
      <c r="F107" s="246" t="s">
        <v>1016</v>
      </c>
      <c r="G107" s="127" t="s">
        <v>1017</v>
      </c>
      <c r="H107" s="297" t="s">
        <v>1018</v>
      </c>
    </row>
    <row r="108" spans="1:8" ht="27">
      <c r="A108" s="127" t="str">
        <f t="shared" si="4"/>
        <v>DeclarationD2</v>
      </c>
      <c r="B108" s="127" t="s">
        <v>1019</v>
      </c>
      <c r="C108" s="127" t="s">
        <v>1020</v>
      </c>
      <c r="D108" s="251" t="s">
        <v>1021</v>
      </c>
      <c r="E108" s="251" t="s">
        <v>1022</v>
      </c>
      <c r="F108" s="259" t="s">
        <v>1023</v>
      </c>
      <c r="G108" s="264" t="s">
        <v>1024</v>
      </c>
      <c r="H108" s="297" t="s">
        <v>1025</v>
      </c>
    </row>
    <row r="109" spans="1:8">
      <c r="A109" s="127" t="str">
        <f t="shared" si="4"/>
        <v>DeclarationF3</v>
      </c>
      <c r="B109" s="127" t="s">
        <v>1019</v>
      </c>
      <c r="C109" s="127" t="s">
        <v>1026</v>
      </c>
      <c r="D109" s="127" t="s">
        <v>1027</v>
      </c>
      <c r="E109" s="245" t="s">
        <v>1028</v>
      </c>
      <c r="F109" s="246" t="s">
        <v>1029</v>
      </c>
      <c r="G109" s="127" t="s">
        <v>1030</v>
      </c>
      <c r="H109" s="297" t="s">
        <v>1031</v>
      </c>
    </row>
    <row r="110" spans="1:8">
      <c r="A110" s="127" t="str">
        <f t="shared" si="4"/>
        <v>DeclarationI3</v>
      </c>
      <c r="B110" s="127" t="s">
        <v>1019</v>
      </c>
      <c r="C110" s="127" t="s">
        <v>1032</v>
      </c>
      <c r="D110" s="127" t="s">
        <v>1033</v>
      </c>
      <c r="E110" s="245" t="s">
        <v>1034</v>
      </c>
      <c r="F110" s="246" t="s">
        <v>1035</v>
      </c>
      <c r="G110" s="127" t="s">
        <v>1036</v>
      </c>
      <c r="H110" s="297" t="s">
        <v>1037</v>
      </c>
    </row>
    <row r="111" spans="1:8">
      <c r="A111" s="127" t="str">
        <f t="shared" si="4"/>
        <v>DeclarationI4</v>
      </c>
      <c r="B111" s="127" t="s">
        <v>1019</v>
      </c>
      <c r="C111" s="127" t="s">
        <v>1038</v>
      </c>
      <c r="D111" s="127" t="s">
        <v>1039</v>
      </c>
      <c r="E111" s="245" t="s">
        <v>1040</v>
      </c>
      <c r="F111" s="246" t="s">
        <v>1041</v>
      </c>
      <c r="G111" s="127" t="s">
        <v>1042</v>
      </c>
      <c r="H111" s="297" t="s">
        <v>1043</v>
      </c>
    </row>
    <row r="112" spans="1:8" ht="28">
      <c r="A112" s="127" t="str">
        <f t="shared" si="4"/>
        <v>DeclarationB4</v>
      </c>
      <c r="B112" s="127" t="s">
        <v>1019</v>
      </c>
      <c r="C112" s="127" t="s">
        <v>795</v>
      </c>
      <c r="D112" s="127" t="s">
        <v>1044</v>
      </c>
      <c r="E112" s="245" t="s">
        <v>1045</v>
      </c>
      <c r="F112" s="246" t="s">
        <v>1046</v>
      </c>
      <c r="G112" s="127" t="s">
        <v>1047</v>
      </c>
      <c r="H112" s="297" t="s">
        <v>1048</v>
      </c>
    </row>
    <row r="113" spans="1:8" ht="42">
      <c r="A113" s="127" t="str">
        <f t="shared" si="4"/>
        <v>DeclarationB6</v>
      </c>
      <c r="B113" s="127" t="s">
        <v>1019</v>
      </c>
      <c r="C113" s="127" t="s">
        <v>807</v>
      </c>
      <c r="D113" s="127" t="s">
        <v>1049</v>
      </c>
      <c r="E113" s="265" t="s">
        <v>1050</v>
      </c>
      <c r="F113" s="291" t="s">
        <v>1051</v>
      </c>
      <c r="G113" s="127" t="s">
        <v>1052</v>
      </c>
      <c r="H113" s="297" t="s">
        <v>1053</v>
      </c>
    </row>
    <row r="114" spans="1:8">
      <c r="A114" s="127" t="str">
        <f t="shared" si="4"/>
        <v>DeclarationB7</v>
      </c>
      <c r="B114" s="127" t="s">
        <v>1019</v>
      </c>
      <c r="C114" s="127" t="s">
        <v>813</v>
      </c>
      <c r="D114" s="127" t="s">
        <v>1054</v>
      </c>
      <c r="E114" s="245" t="s">
        <v>1055</v>
      </c>
      <c r="F114" s="246" t="s">
        <v>1056</v>
      </c>
      <c r="G114" s="127" t="s">
        <v>1057</v>
      </c>
      <c r="H114" s="297" t="s">
        <v>1058</v>
      </c>
    </row>
    <row r="115" spans="1:8" ht="15.5">
      <c r="A115" s="127" t="str">
        <f t="shared" si="4"/>
        <v>DeclarationB8</v>
      </c>
      <c r="B115" s="127" t="s">
        <v>1019</v>
      </c>
      <c r="C115" s="127" t="s">
        <v>819</v>
      </c>
      <c r="D115" s="127" t="s">
        <v>1059</v>
      </c>
      <c r="E115" s="245" t="s">
        <v>1060</v>
      </c>
      <c r="F115" s="246" t="s">
        <v>1061</v>
      </c>
      <c r="G115" s="127" t="s">
        <v>1062</v>
      </c>
      <c r="H115" s="297" t="s">
        <v>1063</v>
      </c>
    </row>
    <row r="116" spans="1:8" ht="15.5">
      <c r="A116" s="127" t="str">
        <f t="shared" si="4"/>
        <v>DeclarationB9</v>
      </c>
      <c r="B116" s="127" t="s">
        <v>1019</v>
      </c>
      <c r="C116" s="127" t="s">
        <v>825</v>
      </c>
      <c r="D116" s="127" t="s">
        <v>1064</v>
      </c>
      <c r="E116" s="245" t="s">
        <v>1065</v>
      </c>
      <c r="F116" s="246" t="s">
        <v>1066</v>
      </c>
      <c r="G116" s="127" t="s">
        <v>1067</v>
      </c>
      <c r="H116" s="297" t="s">
        <v>1068</v>
      </c>
    </row>
    <row r="117" spans="1:8">
      <c r="A117" s="127" t="str">
        <f t="shared" si="4"/>
        <v>DeclarationB10</v>
      </c>
      <c r="B117" s="127" t="s">
        <v>1019</v>
      </c>
      <c r="C117" s="127" t="s">
        <v>831</v>
      </c>
      <c r="D117" s="127" t="s">
        <v>1069</v>
      </c>
      <c r="E117" s="245" t="s">
        <v>1070</v>
      </c>
      <c r="F117" s="246" t="s">
        <v>1071</v>
      </c>
      <c r="G117" s="127" t="s">
        <v>1072</v>
      </c>
      <c r="H117" s="297" t="s">
        <v>1073</v>
      </c>
    </row>
    <row r="118" spans="1:8" ht="27">
      <c r="A118" s="127" t="str">
        <f>B118&amp;C118</f>
        <v>DeclarationB10A</v>
      </c>
      <c r="B118" s="127" t="s">
        <v>1019</v>
      </c>
      <c r="C118" s="127" t="s">
        <v>1074</v>
      </c>
      <c r="D118" s="127" t="s">
        <v>1069</v>
      </c>
      <c r="E118" s="245" t="s">
        <v>1070</v>
      </c>
      <c r="F118" s="246" t="s">
        <v>1075</v>
      </c>
      <c r="G118" s="127" t="s">
        <v>1072</v>
      </c>
      <c r="H118" s="297" t="s">
        <v>1073</v>
      </c>
    </row>
    <row r="119" spans="1:8" ht="27">
      <c r="A119" s="127" t="str">
        <f>B119&amp;C119</f>
        <v>DeclarationB10C</v>
      </c>
      <c r="B119" s="127" t="s">
        <v>1019</v>
      </c>
      <c r="C119" s="127" t="s">
        <v>1076</v>
      </c>
      <c r="D119" s="127" t="s">
        <v>1077</v>
      </c>
      <c r="E119" s="245" t="s">
        <v>1078</v>
      </c>
      <c r="F119" s="246" t="s">
        <v>1079</v>
      </c>
      <c r="G119" s="127" t="s">
        <v>1080</v>
      </c>
      <c r="H119" s="297" t="s">
        <v>1081</v>
      </c>
    </row>
    <row r="120" spans="1:8" ht="27">
      <c r="A120" s="127" t="str">
        <f>B120&amp;C120</f>
        <v>DeclarationB10B</v>
      </c>
      <c r="B120" s="127" t="s">
        <v>1019</v>
      </c>
      <c r="C120" s="127" t="s">
        <v>1082</v>
      </c>
      <c r="D120" s="127" t="s">
        <v>1083</v>
      </c>
      <c r="E120" s="245" t="s">
        <v>1084</v>
      </c>
      <c r="F120" s="246" t="s">
        <v>1085</v>
      </c>
      <c r="G120" s="127" t="s">
        <v>1086</v>
      </c>
      <c r="H120" s="297" t="s">
        <v>1087</v>
      </c>
    </row>
    <row r="121" spans="1:8" ht="27">
      <c r="A121" s="127" t="str">
        <f>B121&amp;C121</f>
        <v>DeclarationD11</v>
      </c>
      <c r="B121" s="127" t="s">
        <v>1019</v>
      </c>
      <c r="C121" s="127" t="s">
        <v>1088</v>
      </c>
      <c r="D121" s="127" t="s">
        <v>1089</v>
      </c>
      <c r="E121" s="245" t="s">
        <v>1090</v>
      </c>
      <c r="F121" s="246" t="s">
        <v>1091</v>
      </c>
      <c r="G121" s="127" t="s">
        <v>1092</v>
      </c>
      <c r="H121" s="297" t="s">
        <v>1093</v>
      </c>
    </row>
    <row r="122" spans="1:8">
      <c r="A122" s="127" t="str">
        <f t="shared" si="4"/>
        <v>DeclarationB12</v>
      </c>
      <c r="B122" s="127" t="s">
        <v>1019</v>
      </c>
      <c r="C122" s="127" t="s">
        <v>842</v>
      </c>
      <c r="D122" s="127" t="s">
        <v>1094</v>
      </c>
      <c r="E122" s="245" t="s">
        <v>1095</v>
      </c>
      <c r="F122" s="246" t="s">
        <v>1096</v>
      </c>
      <c r="G122" s="127" t="s">
        <v>1097</v>
      </c>
      <c r="H122" s="297" t="s">
        <v>1098</v>
      </c>
    </row>
    <row r="123" spans="1:8">
      <c r="A123" s="127" t="str">
        <f t="shared" si="4"/>
        <v>DeclarationB13</v>
      </c>
      <c r="B123" s="127" t="s">
        <v>1019</v>
      </c>
      <c r="C123" s="127" t="s">
        <v>848</v>
      </c>
      <c r="D123" s="127" t="s">
        <v>1099</v>
      </c>
      <c r="E123" s="245" t="s">
        <v>1100</v>
      </c>
      <c r="F123" s="246" t="s">
        <v>1101</v>
      </c>
      <c r="G123" s="127" t="s">
        <v>1102</v>
      </c>
      <c r="H123" s="297" t="s">
        <v>1103</v>
      </c>
    </row>
    <row r="124" spans="1:8">
      <c r="A124" s="127" t="str">
        <f t="shared" si="4"/>
        <v>DeclarationB14</v>
      </c>
      <c r="B124" s="127" t="s">
        <v>1019</v>
      </c>
      <c r="C124" s="127" t="s">
        <v>854</v>
      </c>
      <c r="D124" s="127" t="s">
        <v>1104</v>
      </c>
      <c r="E124" s="245" t="s">
        <v>1105</v>
      </c>
      <c r="F124" s="246" t="s">
        <v>1106</v>
      </c>
      <c r="G124" s="127" t="s">
        <v>1107</v>
      </c>
      <c r="H124" s="297" t="s">
        <v>1108</v>
      </c>
    </row>
    <row r="125" spans="1:8">
      <c r="A125" s="127" t="str">
        <f t="shared" si="4"/>
        <v>DeclarationB15</v>
      </c>
      <c r="B125" s="127" t="s">
        <v>1019</v>
      </c>
      <c r="C125" s="127" t="s">
        <v>860</v>
      </c>
      <c r="D125" s="127" t="s">
        <v>1109</v>
      </c>
      <c r="E125" s="245" t="s">
        <v>1110</v>
      </c>
      <c r="F125" s="246" t="s">
        <v>1111</v>
      </c>
      <c r="G125" s="127" t="s">
        <v>1112</v>
      </c>
      <c r="H125" s="297" t="s">
        <v>1113</v>
      </c>
    </row>
    <row r="126" spans="1:8">
      <c r="A126" s="127" t="str">
        <f t="shared" si="4"/>
        <v>DeclarationB16</v>
      </c>
      <c r="B126" s="127" t="s">
        <v>1019</v>
      </c>
      <c r="C126" s="127" t="s">
        <v>866</v>
      </c>
      <c r="D126" s="127" t="s">
        <v>1114</v>
      </c>
      <c r="E126" s="245" t="s">
        <v>1115</v>
      </c>
      <c r="F126" s="246" t="s">
        <v>1116</v>
      </c>
      <c r="G126" s="127" t="s">
        <v>1117</v>
      </c>
      <c r="H126" s="297" t="s">
        <v>1118</v>
      </c>
    </row>
    <row r="127" spans="1:8">
      <c r="A127" s="127" t="str">
        <f t="shared" si="4"/>
        <v>DeclarationB17</v>
      </c>
      <c r="B127" s="127" t="s">
        <v>1019</v>
      </c>
      <c r="C127" s="127" t="s">
        <v>869</v>
      </c>
      <c r="D127" s="127" t="s">
        <v>1119</v>
      </c>
      <c r="E127" s="245" t="s">
        <v>1120</v>
      </c>
      <c r="F127" s="246" t="s">
        <v>1121</v>
      </c>
      <c r="G127" s="127" t="s">
        <v>1122</v>
      </c>
      <c r="H127" s="297" t="s">
        <v>1123</v>
      </c>
    </row>
    <row r="128" spans="1:8">
      <c r="A128" s="127" t="str">
        <f t="shared" si="4"/>
        <v>DeclarationB18</v>
      </c>
      <c r="B128" s="127" t="s">
        <v>1019</v>
      </c>
      <c r="C128" s="127" t="s">
        <v>875</v>
      </c>
      <c r="D128" s="127" t="s">
        <v>1124</v>
      </c>
      <c r="E128" s="245" t="s">
        <v>1125</v>
      </c>
      <c r="F128" s="246" t="s">
        <v>1126</v>
      </c>
      <c r="G128" s="127" t="s">
        <v>1127</v>
      </c>
      <c r="H128" s="297" t="s">
        <v>1128</v>
      </c>
    </row>
    <row r="129" spans="1:8">
      <c r="A129" s="127" t="str">
        <f t="shared" si="4"/>
        <v>DeclarationB19</v>
      </c>
      <c r="B129" s="127" t="s">
        <v>1019</v>
      </c>
      <c r="C129" s="127" t="s">
        <v>881</v>
      </c>
      <c r="D129" s="127" t="s">
        <v>1129</v>
      </c>
      <c r="E129" s="245" t="s">
        <v>1130</v>
      </c>
      <c r="F129" s="246" t="s">
        <v>1131</v>
      </c>
      <c r="G129" s="127" t="s">
        <v>1132</v>
      </c>
      <c r="H129" s="297" t="s">
        <v>1133</v>
      </c>
    </row>
    <row r="130" spans="1:8">
      <c r="A130" s="127" t="str">
        <f t="shared" si="4"/>
        <v>DeclarationB20</v>
      </c>
      <c r="B130" s="127" t="s">
        <v>1019</v>
      </c>
      <c r="C130" s="127" t="s">
        <v>887</v>
      </c>
      <c r="D130" s="127" t="s">
        <v>1134</v>
      </c>
      <c r="E130" s="245" t="s">
        <v>1135</v>
      </c>
      <c r="F130" s="246" t="s">
        <v>1136</v>
      </c>
      <c r="G130" s="127" t="s">
        <v>1137</v>
      </c>
      <c r="H130" s="297" t="s">
        <v>1138</v>
      </c>
    </row>
    <row r="131" spans="1:8">
      <c r="A131" s="127" t="str">
        <f t="shared" si="4"/>
        <v>DeclarationB21</v>
      </c>
      <c r="B131" s="127" t="s">
        <v>1019</v>
      </c>
      <c r="C131" s="127" t="s">
        <v>893</v>
      </c>
      <c r="D131" s="127" t="s">
        <v>1139</v>
      </c>
      <c r="E131" s="245" t="s">
        <v>1140</v>
      </c>
      <c r="F131" s="246" t="s">
        <v>1141</v>
      </c>
      <c r="G131" s="127" t="s">
        <v>1142</v>
      </c>
      <c r="H131" s="297" t="s">
        <v>1143</v>
      </c>
    </row>
    <row r="132" spans="1:8">
      <c r="A132" s="127" t="str">
        <f t="shared" si="4"/>
        <v>DeclarationB22</v>
      </c>
      <c r="B132" s="127" t="s">
        <v>1019</v>
      </c>
      <c r="C132" s="127" t="s">
        <v>1144</v>
      </c>
      <c r="D132" s="127" t="s">
        <v>1145</v>
      </c>
      <c r="E132" s="245" t="s">
        <v>1146</v>
      </c>
      <c r="F132" s="246" t="s">
        <v>1147</v>
      </c>
      <c r="G132" s="127" t="s">
        <v>1148</v>
      </c>
      <c r="H132" s="297" t="s">
        <v>1149</v>
      </c>
    </row>
    <row r="133" spans="1:8" ht="27">
      <c r="A133" s="127" t="str">
        <f t="shared" si="4"/>
        <v>DeclarationB24</v>
      </c>
      <c r="B133" s="127" t="s">
        <v>1019</v>
      </c>
      <c r="C133" s="127" t="s">
        <v>1150</v>
      </c>
      <c r="D133" s="127" t="s">
        <v>1151</v>
      </c>
      <c r="E133" s="245" t="s">
        <v>1152</v>
      </c>
      <c r="F133" s="246" t="s">
        <v>1153</v>
      </c>
      <c r="G133" s="127" t="s">
        <v>1154</v>
      </c>
      <c r="H133" s="297" t="s">
        <v>1155</v>
      </c>
    </row>
    <row r="134" spans="1:8" ht="51">
      <c r="A134" s="127" t="str">
        <f>B134&amp;C134</f>
        <v>DeclarationB25</v>
      </c>
      <c r="B134" s="127" t="s">
        <v>1019</v>
      </c>
      <c r="C134" s="127" t="s">
        <v>1156</v>
      </c>
      <c r="D134" s="127" t="s">
        <v>1157</v>
      </c>
      <c r="E134" s="245" t="s">
        <v>1158</v>
      </c>
      <c r="F134" s="291" t="s">
        <v>1159</v>
      </c>
      <c r="G134" s="127" t="s">
        <v>1160</v>
      </c>
      <c r="H134" s="297" t="s">
        <v>1161</v>
      </c>
    </row>
    <row r="135" spans="1:8" ht="27">
      <c r="A135" s="127" t="str">
        <f>B135&amp;C135</f>
        <v>DeclarationB31</v>
      </c>
      <c r="B135" s="127" t="s">
        <v>1019</v>
      </c>
      <c r="C135" s="127" t="s">
        <v>1162</v>
      </c>
      <c r="D135" s="127" t="s">
        <v>1163</v>
      </c>
      <c r="E135" s="127" t="s">
        <v>1164</v>
      </c>
      <c r="F135" s="291" t="s">
        <v>1165</v>
      </c>
      <c r="G135" s="127" t="s">
        <v>1166</v>
      </c>
      <c r="H135" s="297" t="s">
        <v>1167</v>
      </c>
    </row>
    <row r="136" spans="1:8" ht="65">
      <c r="A136" s="127" t="str">
        <f t="shared" si="4"/>
        <v>DeclarationB37</v>
      </c>
      <c r="B136" s="127" t="s">
        <v>1019</v>
      </c>
      <c r="C136" s="127" t="s">
        <v>1168</v>
      </c>
      <c r="D136" s="127" t="s">
        <v>1169</v>
      </c>
      <c r="E136" s="127" t="s">
        <v>1170</v>
      </c>
      <c r="F136" s="246" t="s">
        <v>1171</v>
      </c>
      <c r="G136" s="127" t="s">
        <v>1172</v>
      </c>
      <c r="H136" s="297" t="s">
        <v>1173</v>
      </c>
    </row>
    <row r="137" spans="1:8" ht="28">
      <c r="A137" s="127" t="str">
        <f t="shared" si="4"/>
        <v>DeclarationB43</v>
      </c>
      <c r="B137" s="127" t="s">
        <v>1019</v>
      </c>
      <c r="C137" s="127" t="s">
        <v>1174</v>
      </c>
      <c r="D137" s="127" t="s">
        <v>1175</v>
      </c>
      <c r="E137" s="245" t="s">
        <v>1176</v>
      </c>
      <c r="F137" s="246" t="s">
        <v>1177</v>
      </c>
      <c r="G137" s="127" t="s">
        <v>1178</v>
      </c>
      <c r="H137" s="297" t="s">
        <v>1179</v>
      </c>
    </row>
    <row r="138" spans="1:8" ht="28">
      <c r="A138" s="127" t="str">
        <f t="shared" si="4"/>
        <v>DeclarationB49</v>
      </c>
      <c r="B138" s="127" t="s">
        <v>1019</v>
      </c>
      <c r="C138" s="127" t="s">
        <v>1180</v>
      </c>
      <c r="D138" s="127" t="s">
        <v>1181</v>
      </c>
      <c r="E138" s="245" t="s">
        <v>1182</v>
      </c>
      <c r="F138" s="291" t="s">
        <v>1183</v>
      </c>
      <c r="G138" s="127" t="s">
        <v>1184</v>
      </c>
      <c r="H138" s="297" t="s">
        <v>1185</v>
      </c>
    </row>
    <row r="139" spans="1:8" ht="42">
      <c r="A139" s="127" t="str">
        <f t="shared" si="4"/>
        <v>DeclarationB55</v>
      </c>
      <c r="B139" s="127" t="s">
        <v>1019</v>
      </c>
      <c r="C139" s="127" t="s">
        <v>1186</v>
      </c>
      <c r="D139" s="127" t="s">
        <v>1187</v>
      </c>
      <c r="E139" s="249" t="s">
        <v>1188</v>
      </c>
      <c r="F139" s="246" t="s">
        <v>1189</v>
      </c>
      <c r="G139" s="127" t="s">
        <v>1190</v>
      </c>
      <c r="H139" s="297" t="s">
        <v>1191</v>
      </c>
    </row>
    <row r="140" spans="1:8" ht="42">
      <c r="A140" s="127" t="str">
        <f t="shared" si="4"/>
        <v>DeclarationB61</v>
      </c>
      <c r="B140" s="127" t="s">
        <v>1019</v>
      </c>
      <c r="C140" s="127" t="s">
        <v>1192</v>
      </c>
      <c r="D140" s="127" t="s">
        <v>1193</v>
      </c>
      <c r="E140" s="249" t="s">
        <v>1194</v>
      </c>
      <c r="F140" s="246" t="s">
        <v>1195</v>
      </c>
      <c r="G140" s="127" t="s">
        <v>1196</v>
      </c>
      <c r="H140" s="297" t="s">
        <v>1197</v>
      </c>
    </row>
    <row r="141" spans="1:8">
      <c r="A141" s="127" t="str">
        <f t="shared" si="4"/>
        <v>DeclarationB67</v>
      </c>
      <c r="B141" s="127" t="s">
        <v>1019</v>
      </c>
      <c r="C141" s="127" t="s">
        <v>1198</v>
      </c>
      <c r="D141" s="127" t="s">
        <v>1199</v>
      </c>
      <c r="E141" s="245" t="s">
        <v>1200</v>
      </c>
      <c r="F141" s="246" t="s">
        <v>1201</v>
      </c>
      <c r="G141" s="127" t="s">
        <v>1202</v>
      </c>
      <c r="H141" s="297" t="s">
        <v>1203</v>
      </c>
    </row>
    <row r="142" spans="1:8" ht="27">
      <c r="A142" s="127" t="str">
        <f t="shared" si="4"/>
        <v>DeclarationB69</v>
      </c>
      <c r="B142" s="127" t="s">
        <v>1019</v>
      </c>
      <c r="C142" s="127" t="s">
        <v>1204</v>
      </c>
      <c r="D142" s="127" t="s">
        <v>1205</v>
      </c>
      <c r="E142" s="245" t="s">
        <v>12756</v>
      </c>
      <c r="F142" s="291" t="s">
        <v>1206</v>
      </c>
      <c r="G142" s="127" t="s">
        <v>1207</v>
      </c>
      <c r="H142" s="297" t="s">
        <v>1208</v>
      </c>
    </row>
    <row r="143" spans="1:8" ht="42">
      <c r="A143" s="127" t="str">
        <f t="shared" si="4"/>
        <v>DeclarationB71</v>
      </c>
      <c r="B143" s="127" t="s">
        <v>1019</v>
      </c>
      <c r="C143" s="127" t="s">
        <v>1209</v>
      </c>
      <c r="D143" s="127" t="s">
        <v>1210</v>
      </c>
      <c r="E143" s="245" t="s">
        <v>12757</v>
      </c>
      <c r="F143" s="246" t="s">
        <v>1211</v>
      </c>
      <c r="G143" s="127" t="s">
        <v>1212</v>
      </c>
      <c r="H143" s="297" t="s">
        <v>1213</v>
      </c>
    </row>
    <row r="144" spans="1:8" ht="52">
      <c r="A144" s="127" t="str">
        <f t="shared" ref="A144:A177" si="6">B144&amp;C144</f>
        <v>Declaration</v>
      </c>
      <c r="B144" s="127" t="s">
        <v>1019</v>
      </c>
      <c r="D144" s="127" t="s">
        <v>1214</v>
      </c>
      <c r="E144" s="245" t="s">
        <v>1215</v>
      </c>
      <c r="F144" s="266" t="s">
        <v>1216</v>
      </c>
      <c r="G144" s="127" t="s">
        <v>1217</v>
      </c>
      <c r="H144" s="297" t="s">
        <v>1218</v>
      </c>
    </row>
    <row r="145" spans="1:8" ht="56">
      <c r="A145" s="127" t="str">
        <f t="shared" si="6"/>
        <v>DeclarationB73</v>
      </c>
      <c r="B145" s="127" t="s">
        <v>1019</v>
      </c>
      <c r="C145" s="127" t="s">
        <v>1219</v>
      </c>
      <c r="D145" s="127" t="s">
        <v>1220</v>
      </c>
      <c r="E145" s="249" t="s">
        <v>1221</v>
      </c>
      <c r="F145" s="246" t="s">
        <v>1222</v>
      </c>
      <c r="G145" s="127" t="s">
        <v>1223</v>
      </c>
      <c r="H145" s="297" t="s">
        <v>1224</v>
      </c>
    </row>
    <row r="146" spans="1:8" ht="27">
      <c r="A146" s="127" t="str">
        <f t="shared" si="6"/>
        <v>DeclarationB77</v>
      </c>
      <c r="B146" s="127" t="s">
        <v>1019</v>
      </c>
      <c r="C146" s="127" t="s">
        <v>1225</v>
      </c>
      <c r="D146" s="127" t="s">
        <v>1226</v>
      </c>
      <c r="E146" s="245" t="s">
        <v>12758</v>
      </c>
      <c r="F146" s="246" t="s">
        <v>1227</v>
      </c>
      <c r="G146" s="127" t="s">
        <v>1228</v>
      </c>
      <c r="H146" s="303" t="s">
        <v>1229</v>
      </c>
    </row>
    <row r="147" spans="1:8" ht="42">
      <c r="A147" s="127" t="str">
        <f t="shared" si="6"/>
        <v>DeclarationB79</v>
      </c>
      <c r="B147" s="127" t="s">
        <v>1019</v>
      </c>
      <c r="C147" s="127" t="s">
        <v>1230</v>
      </c>
      <c r="D147" s="127" t="s">
        <v>1231</v>
      </c>
      <c r="E147" s="249" t="s">
        <v>1232</v>
      </c>
      <c r="F147" s="291" t="s">
        <v>1233</v>
      </c>
      <c r="G147" s="127" t="s">
        <v>1234</v>
      </c>
      <c r="H147" s="297" t="s">
        <v>1235</v>
      </c>
    </row>
    <row r="148" spans="1:8" ht="42">
      <c r="A148" s="127" t="str">
        <f t="shared" si="6"/>
        <v>DeclarationB81</v>
      </c>
      <c r="B148" s="127" t="s">
        <v>1019</v>
      </c>
      <c r="C148" s="127" t="s">
        <v>1236</v>
      </c>
      <c r="D148" s="127" t="s">
        <v>1237</v>
      </c>
      <c r="E148" s="245" t="s">
        <v>12759</v>
      </c>
      <c r="F148" s="246" t="s">
        <v>1238</v>
      </c>
      <c r="G148" s="127" t="s">
        <v>1239</v>
      </c>
      <c r="H148" s="297" t="s">
        <v>1240</v>
      </c>
    </row>
    <row r="149" spans="1:8" ht="27">
      <c r="A149" s="127" t="str">
        <f t="shared" si="6"/>
        <v>DeclarationB83</v>
      </c>
      <c r="B149" s="127" t="s">
        <v>1019</v>
      </c>
      <c r="C149" s="127" t="s">
        <v>1241</v>
      </c>
      <c r="D149" s="127" t="s">
        <v>1242</v>
      </c>
      <c r="E149" s="245" t="s">
        <v>1243</v>
      </c>
      <c r="F149" s="246" t="s">
        <v>1244</v>
      </c>
      <c r="G149" s="127" t="s">
        <v>1245</v>
      </c>
      <c r="H149" s="303" t="s">
        <v>1246</v>
      </c>
    </row>
    <row r="150" spans="1:8">
      <c r="A150" s="127" t="str">
        <f t="shared" si="6"/>
        <v>DeclarationD25</v>
      </c>
      <c r="B150" s="127" t="s">
        <v>1019</v>
      </c>
      <c r="C150" s="127" t="s">
        <v>1247</v>
      </c>
      <c r="D150" s="127" t="s">
        <v>1248</v>
      </c>
      <c r="E150" s="245" t="s">
        <v>1249</v>
      </c>
      <c r="F150" s="246" t="s">
        <v>1249</v>
      </c>
      <c r="G150" s="127" t="s">
        <v>1250</v>
      </c>
      <c r="H150" s="297" t="s">
        <v>1251</v>
      </c>
    </row>
    <row r="151" spans="1:8">
      <c r="A151" s="127" t="str">
        <f t="shared" si="6"/>
        <v>DeclarationB68</v>
      </c>
      <c r="B151" s="127" t="s">
        <v>1019</v>
      </c>
      <c r="C151" s="127" t="s">
        <v>1252</v>
      </c>
      <c r="D151" s="127" t="s">
        <v>1253</v>
      </c>
      <c r="E151" s="245" t="s">
        <v>1254</v>
      </c>
      <c r="F151" s="246" t="s">
        <v>1255</v>
      </c>
      <c r="G151" s="127" t="s">
        <v>1256</v>
      </c>
      <c r="H151" s="297" t="s">
        <v>1253</v>
      </c>
    </row>
    <row r="152" spans="1:8">
      <c r="A152" s="127" t="str">
        <f t="shared" si="6"/>
        <v>DeclarationG25</v>
      </c>
      <c r="B152" s="127" t="s">
        <v>1019</v>
      </c>
      <c r="C152" s="127" t="s">
        <v>1257</v>
      </c>
      <c r="D152" s="127" t="s">
        <v>1258</v>
      </c>
      <c r="E152" s="245" t="s">
        <v>1259</v>
      </c>
      <c r="F152" s="246" t="s">
        <v>1260</v>
      </c>
      <c r="G152" s="127" t="s">
        <v>1261</v>
      </c>
      <c r="H152" s="297" t="s">
        <v>1262</v>
      </c>
    </row>
    <row r="153" spans="1:8">
      <c r="A153" s="127" t="str">
        <f t="shared" si="6"/>
        <v>DeclarationB26</v>
      </c>
      <c r="B153" s="127" t="s">
        <v>1019</v>
      </c>
      <c r="C153" s="127" t="s">
        <v>1263</v>
      </c>
      <c r="D153" s="127" t="s">
        <v>44</v>
      </c>
      <c r="E153" s="245" t="s">
        <v>1264</v>
      </c>
      <c r="F153" s="246" t="s">
        <v>1265</v>
      </c>
      <c r="G153" s="127" t="s">
        <v>1266</v>
      </c>
      <c r="H153" s="297" t="s">
        <v>44</v>
      </c>
    </row>
    <row r="154" spans="1:8">
      <c r="A154" s="127" t="str">
        <f t="shared" si="6"/>
        <v>DeclarationB27</v>
      </c>
      <c r="B154" s="127" t="s">
        <v>1019</v>
      </c>
      <c r="C154" s="127" t="s">
        <v>1267</v>
      </c>
      <c r="D154" s="127" t="s">
        <v>45</v>
      </c>
      <c r="E154" s="245" t="s">
        <v>12732</v>
      </c>
      <c r="F154" s="267" t="s">
        <v>1268</v>
      </c>
      <c r="G154" t="s">
        <v>12731</v>
      </c>
      <c r="H154" s="297" t="s">
        <v>45</v>
      </c>
    </row>
    <row r="155" spans="1:8">
      <c r="A155" s="127" t="str">
        <f t="shared" si="6"/>
        <v>DeclarationB28</v>
      </c>
      <c r="B155" s="127" t="s">
        <v>1019</v>
      </c>
      <c r="C155" s="127" t="s">
        <v>1269</v>
      </c>
      <c r="G155"/>
      <c r="H155" s="297"/>
    </row>
    <row r="156" spans="1:8">
      <c r="A156" s="127" t="str">
        <f t="shared" si="6"/>
        <v>DeclarationB29</v>
      </c>
      <c r="B156" s="127" t="s">
        <v>1019</v>
      </c>
      <c r="C156" s="127" t="s">
        <v>1270</v>
      </c>
      <c r="G156"/>
      <c r="H156" s="297"/>
    </row>
    <row r="157" spans="1:8">
      <c r="A157" s="127" t="str">
        <f t="shared" si="6"/>
        <v>DeclarationB32</v>
      </c>
      <c r="B157" s="127" t="s">
        <v>1019</v>
      </c>
      <c r="C157" s="127" t="s">
        <v>1271</v>
      </c>
      <c r="D157" s="127" t="s">
        <v>44</v>
      </c>
      <c r="E157" s="245" t="s">
        <v>1264</v>
      </c>
      <c r="F157" s="246" t="s">
        <v>1265</v>
      </c>
      <c r="G157" s="127" t="s">
        <v>1266</v>
      </c>
      <c r="H157" s="297" t="s">
        <v>44</v>
      </c>
    </row>
    <row r="158" spans="1:8">
      <c r="A158" s="127" t="str">
        <f t="shared" si="6"/>
        <v>DeclarationB33</v>
      </c>
      <c r="B158" s="127" t="s">
        <v>1019</v>
      </c>
      <c r="C158" s="127" t="s">
        <v>1272</v>
      </c>
      <c r="D158" s="127" t="s">
        <v>45</v>
      </c>
      <c r="E158" s="245" t="s">
        <v>12732</v>
      </c>
      <c r="F158" s="267" t="s">
        <v>1268</v>
      </c>
      <c r="G158" t="s">
        <v>12731</v>
      </c>
      <c r="H158" s="297" t="s">
        <v>45</v>
      </c>
    </row>
    <row r="159" spans="1:8">
      <c r="A159" s="127" t="str">
        <f t="shared" si="6"/>
        <v>DeclarationB34</v>
      </c>
      <c r="B159" s="127" t="s">
        <v>1019</v>
      </c>
      <c r="C159" s="127" t="s">
        <v>1273</v>
      </c>
      <c r="G159"/>
      <c r="H159" s="297"/>
    </row>
    <row r="160" spans="1:8">
      <c r="A160" s="127" t="str">
        <f t="shared" si="6"/>
        <v>DeclarationB35</v>
      </c>
      <c r="B160" s="127" t="s">
        <v>1019</v>
      </c>
      <c r="C160" s="127" t="s">
        <v>1274</v>
      </c>
      <c r="G160"/>
      <c r="H160" s="297"/>
    </row>
    <row r="161" spans="1:8">
      <c r="A161" s="127" t="str">
        <f t="shared" ref="A161:A164" si="7">B161&amp;C161</f>
        <v>DeclarationB38</v>
      </c>
      <c r="B161" s="127" t="s">
        <v>1019</v>
      </c>
      <c r="C161" s="127" t="s">
        <v>1275</v>
      </c>
      <c r="D161" s="127" t="s">
        <v>44</v>
      </c>
      <c r="E161" s="245" t="s">
        <v>1264</v>
      </c>
      <c r="F161" s="246" t="s">
        <v>1265</v>
      </c>
      <c r="G161" s="127" t="s">
        <v>1266</v>
      </c>
      <c r="H161" s="297" t="s">
        <v>44</v>
      </c>
    </row>
    <row r="162" spans="1:8">
      <c r="A162" s="127" t="str">
        <f t="shared" si="7"/>
        <v>DeclarationB39</v>
      </c>
      <c r="B162" s="127" t="s">
        <v>1019</v>
      </c>
      <c r="C162" s="127" t="s">
        <v>1276</v>
      </c>
      <c r="D162" s="127" t="s">
        <v>45</v>
      </c>
      <c r="E162" s="245" t="s">
        <v>12732</v>
      </c>
      <c r="F162" s="267" t="s">
        <v>1268</v>
      </c>
      <c r="G162" t="s">
        <v>12731</v>
      </c>
      <c r="H162" s="297" t="s">
        <v>45</v>
      </c>
    </row>
    <row r="163" spans="1:8">
      <c r="A163" s="127" t="str">
        <f t="shared" si="7"/>
        <v>DeclarationB40</v>
      </c>
      <c r="B163" s="127" t="s">
        <v>1019</v>
      </c>
      <c r="C163" s="127" t="s">
        <v>1277</v>
      </c>
      <c r="G163"/>
      <c r="H163" s="297"/>
    </row>
    <row r="164" spans="1:8">
      <c r="A164" s="127" t="str">
        <f t="shared" si="7"/>
        <v>DeclarationB41</v>
      </c>
      <c r="B164" s="127" t="s">
        <v>1019</v>
      </c>
      <c r="C164" s="127" t="s">
        <v>1278</v>
      </c>
      <c r="G164"/>
      <c r="H164" s="297"/>
    </row>
    <row r="165" spans="1:8">
      <c r="A165" s="127" t="str">
        <f t="shared" si="6"/>
        <v>DeclarationAth</v>
      </c>
      <c r="B165" s="127" t="s">
        <v>1019</v>
      </c>
      <c r="C165" s="127" t="s">
        <v>1279</v>
      </c>
      <c r="D165" s="127" t="s">
        <v>1280</v>
      </c>
      <c r="E165" s="245" t="s">
        <v>1281</v>
      </c>
      <c r="F165" s="246" t="s">
        <v>1282</v>
      </c>
      <c r="G165" s="127" t="s">
        <v>1283</v>
      </c>
      <c r="H165" s="297" t="s">
        <v>1284</v>
      </c>
    </row>
    <row r="166" spans="1:8">
      <c r="A166" s="127" t="str">
        <f t="shared" si="6"/>
        <v>DeclarationB86</v>
      </c>
      <c r="B166" s="127" t="s">
        <v>1019</v>
      </c>
      <c r="C166" s="127" t="s">
        <v>1285</v>
      </c>
      <c r="D166" s="127" t="s">
        <v>26</v>
      </c>
      <c r="E166" s="245" t="s">
        <v>1286</v>
      </c>
      <c r="F166" s="246" t="s">
        <v>1287</v>
      </c>
      <c r="G166" s="127" t="s">
        <v>1288</v>
      </c>
      <c r="H166" s="297" t="s">
        <v>1289</v>
      </c>
    </row>
    <row r="167" spans="1:8">
      <c r="A167" s="127" t="str">
        <f t="shared" si="6"/>
        <v>DeclarationB87</v>
      </c>
      <c r="B167" s="127" t="s">
        <v>1019</v>
      </c>
      <c r="C167" s="127" t="s">
        <v>1290</v>
      </c>
      <c r="D167" s="127" t="s">
        <v>23</v>
      </c>
      <c r="E167" s="245" t="s">
        <v>1291</v>
      </c>
      <c r="F167" s="246" t="s">
        <v>1292</v>
      </c>
      <c r="G167" s="127" t="s">
        <v>1293</v>
      </c>
      <c r="H167" s="297" t="s">
        <v>23</v>
      </c>
    </row>
    <row r="168" spans="1:8">
      <c r="A168" s="127" t="str">
        <f t="shared" si="6"/>
        <v>DeclarationB88</v>
      </c>
      <c r="B168" s="127" t="s">
        <v>1019</v>
      </c>
      <c r="C168" s="127" t="s">
        <v>1294</v>
      </c>
      <c r="D168" s="127" t="s">
        <v>27</v>
      </c>
      <c r="E168" s="245" t="s">
        <v>1295</v>
      </c>
      <c r="F168" s="246" t="s">
        <v>1296</v>
      </c>
      <c r="G168" s="127" t="s">
        <v>1297</v>
      </c>
      <c r="H168" s="297" t="s">
        <v>1298</v>
      </c>
    </row>
    <row r="169" spans="1:8" ht="13.5">
      <c r="A169" s="127" t="str">
        <f t="shared" si="6"/>
        <v>DeclarationB89</v>
      </c>
      <c r="B169" s="127" t="s">
        <v>1019</v>
      </c>
      <c r="C169" s="127" t="s">
        <v>1299</v>
      </c>
      <c r="D169" s="268">
        <v>1</v>
      </c>
      <c r="E169" s="268">
        <v>1</v>
      </c>
      <c r="F169" s="269">
        <v>1</v>
      </c>
      <c r="G169" s="268">
        <v>1</v>
      </c>
      <c r="H169" s="297" t="s">
        <v>1300</v>
      </c>
    </row>
    <row r="170" spans="1:8">
      <c r="A170" s="127" t="str">
        <f t="shared" si="6"/>
        <v>DeclarationB90</v>
      </c>
      <c r="B170" s="127" t="s">
        <v>1019</v>
      </c>
      <c r="C170" s="127" t="s">
        <v>1301</v>
      </c>
      <c r="D170" s="270" t="s">
        <v>30</v>
      </c>
      <c r="E170" s="271" t="s">
        <v>1302</v>
      </c>
      <c r="F170" s="295" t="s">
        <v>1303</v>
      </c>
      <c r="G170" s="272" t="s">
        <v>1304</v>
      </c>
      <c r="H170" s="299" t="s">
        <v>1305</v>
      </c>
    </row>
    <row r="171" spans="1:8">
      <c r="A171" s="127" t="str">
        <f t="shared" si="6"/>
        <v>DeclarationB91</v>
      </c>
      <c r="B171" s="127" t="s">
        <v>1019</v>
      </c>
      <c r="C171" s="127" t="s">
        <v>1306</v>
      </c>
      <c r="D171" s="270" t="s">
        <v>31</v>
      </c>
      <c r="E171" s="271" t="s">
        <v>1307</v>
      </c>
      <c r="F171" s="295" t="s">
        <v>1308</v>
      </c>
      <c r="G171" s="272" t="s">
        <v>1309</v>
      </c>
      <c r="H171" s="299" t="s">
        <v>1310</v>
      </c>
    </row>
    <row r="172" spans="1:8">
      <c r="A172" s="127" t="str">
        <f t="shared" si="6"/>
        <v>DeclarationB92</v>
      </c>
      <c r="B172" s="127" t="s">
        <v>1019</v>
      </c>
      <c r="C172" s="127" t="s">
        <v>1311</v>
      </c>
      <c r="D172" s="270" t="s">
        <v>32</v>
      </c>
      <c r="E172" s="271" t="s">
        <v>1312</v>
      </c>
      <c r="F172" s="295" t="s">
        <v>1313</v>
      </c>
      <c r="G172" s="272" t="s">
        <v>1314</v>
      </c>
      <c r="H172" s="299" t="s">
        <v>1315</v>
      </c>
    </row>
    <row r="173" spans="1:8">
      <c r="A173" s="127" t="str">
        <f t="shared" si="6"/>
        <v>DeclarationB93</v>
      </c>
      <c r="B173" s="127" t="s">
        <v>1019</v>
      </c>
      <c r="C173" s="127" t="s">
        <v>1316</v>
      </c>
      <c r="D173" s="270" t="s">
        <v>33</v>
      </c>
      <c r="E173" s="271" t="s">
        <v>1317</v>
      </c>
      <c r="F173" s="295" t="s">
        <v>1318</v>
      </c>
      <c r="G173" s="272" t="s">
        <v>1319</v>
      </c>
      <c r="H173" s="299" t="s">
        <v>1320</v>
      </c>
    </row>
    <row r="174" spans="1:8">
      <c r="A174" s="127" t="str">
        <f t="shared" si="6"/>
        <v>DeclarationB94</v>
      </c>
      <c r="B174" s="127" t="s">
        <v>1019</v>
      </c>
      <c r="C174" s="127" t="s">
        <v>1321</v>
      </c>
      <c r="D174" s="127" t="s">
        <v>34</v>
      </c>
      <c r="E174" s="245" t="s">
        <v>1322</v>
      </c>
      <c r="F174" s="246" t="s">
        <v>1323</v>
      </c>
      <c r="G174" s="127" t="s">
        <v>1324</v>
      </c>
      <c r="H174" s="297" t="s">
        <v>1325</v>
      </c>
    </row>
    <row r="175" spans="1:8" ht="14.5">
      <c r="A175" s="127" t="str">
        <f t="shared" si="6"/>
        <v>DeclarationB95</v>
      </c>
      <c r="B175" s="127" t="s">
        <v>1019</v>
      </c>
      <c r="C175" s="127" t="s">
        <v>1326</v>
      </c>
      <c r="D175" s="273" t="s">
        <v>1327</v>
      </c>
      <c r="E175" s="274" t="s">
        <v>1328</v>
      </c>
      <c r="F175" s="291" t="s">
        <v>1329</v>
      </c>
      <c r="G175" s="275" t="s">
        <v>1330</v>
      </c>
      <c r="H175" s="297" t="s">
        <v>1331</v>
      </c>
    </row>
    <row r="176" spans="1:8" ht="14.5">
      <c r="A176" s="127" t="str">
        <f t="shared" si="6"/>
        <v>DeclarationB96</v>
      </c>
      <c r="B176" s="127" t="s">
        <v>1019</v>
      </c>
      <c r="C176" s="127" t="s">
        <v>1332</v>
      </c>
      <c r="D176" s="273" t="s">
        <v>1333</v>
      </c>
      <c r="E176" s="265" t="s">
        <v>1334</v>
      </c>
      <c r="F176" s="291" t="s">
        <v>1335</v>
      </c>
      <c r="G176" s="276" t="s">
        <v>1336</v>
      </c>
      <c r="H176" s="297" t="s">
        <v>1337</v>
      </c>
    </row>
    <row r="177" spans="1:8">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27">
      <c r="A179" s="127" t="str">
        <f t="shared" si="8"/>
        <v>Smelter Look-upA4</v>
      </c>
      <c r="B179" s="127" t="s">
        <v>1340</v>
      </c>
      <c r="C179" s="127" t="s">
        <v>1346</v>
      </c>
      <c r="D179" s="127" t="s">
        <v>1347</v>
      </c>
      <c r="E179" s="278"/>
      <c r="F179" s="246" t="s">
        <v>1348</v>
      </c>
      <c r="G179" s="127" t="s">
        <v>1349</v>
      </c>
      <c r="H179" s="297" t="s">
        <v>1350</v>
      </c>
    </row>
    <row r="180" spans="1:8" ht="27">
      <c r="A180" s="127" t="str">
        <f t="shared" si="8"/>
        <v>Smelter Look-upB4</v>
      </c>
      <c r="B180" s="127" t="s">
        <v>1340</v>
      </c>
      <c r="C180" s="127" t="s">
        <v>795</v>
      </c>
      <c r="D180" s="127" t="s">
        <v>1351</v>
      </c>
      <c r="E180" s="294" t="s">
        <v>1352</v>
      </c>
      <c r="F180" s="291" t="s">
        <v>1353</v>
      </c>
      <c r="G180" s="127" t="s">
        <v>1354</v>
      </c>
      <c r="H180" s="297" t="s">
        <v>1355</v>
      </c>
    </row>
    <row r="181" spans="1:8" ht="27">
      <c r="A181" s="127" t="str">
        <f t="shared" si="8"/>
        <v>Smelter Look-up</v>
      </c>
      <c r="B181" s="127" t="s">
        <v>1340</v>
      </c>
      <c r="D181" s="127" t="s">
        <v>1356</v>
      </c>
      <c r="E181" s="278"/>
      <c r="F181" s="246" t="s">
        <v>1357</v>
      </c>
      <c r="G181" s="127" t="s">
        <v>1358</v>
      </c>
      <c r="H181" s="297" t="s">
        <v>1359</v>
      </c>
    </row>
    <row r="182" spans="1:8" ht="27">
      <c r="A182" s="127" t="str">
        <f t="shared" si="8"/>
        <v>Smelter Look-upC4</v>
      </c>
      <c r="B182" s="127" t="s">
        <v>1340</v>
      </c>
      <c r="C182" s="127" t="s">
        <v>911</v>
      </c>
      <c r="D182" s="127" t="s">
        <v>1360</v>
      </c>
      <c r="E182" s="278" t="s">
        <v>1361</v>
      </c>
      <c r="F182" s="246" t="s">
        <v>1362</v>
      </c>
      <c r="G182" s="127" t="s">
        <v>1363</v>
      </c>
      <c r="H182" s="297" t="s">
        <v>1364</v>
      </c>
    </row>
    <row r="183" spans="1:8" ht="27">
      <c r="A183" s="127" t="str">
        <f t="shared" si="8"/>
        <v>Smelter Look-upD4</v>
      </c>
      <c r="B183" s="127" t="s">
        <v>1340</v>
      </c>
      <c r="C183" s="127" t="s">
        <v>1365</v>
      </c>
      <c r="D183" s="127" t="s">
        <v>1366</v>
      </c>
      <c r="E183" s="278"/>
      <c r="F183" s="246" t="s">
        <v>1367</v>
      </c>
      <c r="G183" s="127" t="s">
        <v>1368</v>
      </c>
      <c r="H183" s="297" t="s">
        <v>1369</v>
      </c>
    </row>
    <row r="184" spans="1:8" ht="27">
      <c r="A184" s="127" t="str">
        <f t="shared" si="8"/>
        <v>Smelter Look-upE4</v>
      </c>
      <c r="B184" s="127" t="s">
        <v>1340</v>
      </c>
      <c r="C184" s="127" t="s">
        <v>1370</v>
      </c>
      <c r="D184" s="127" t="s">
        <v>1371</v>
      </c>
      <c r="E184" s="294" t="s">
        <v>1372</v>
      </c>
      <c r="F184" s="291" t="s">
        <v>1373</v>
      </c>
      <c r="G184" s="127" t="s">
        <v>1374</v>
      </c>
      <c r="H184" s="297" t="s">
        <v>1375</v>
      </c>
    </row>
    <row r="185" spans="1:8" ht="27">
      <c r="A185" s="127" t="str">
        <f t="shared" si="8"/>
        <v>Smelter Look-upF4</v>
      </c>
      <c r="B185" s="127" t="s">
        <v>1340</v>
      </c>
      <c r="C185" s="127" t="s">
        <v>1376</v>
      </c>
      <c r="D185" s="127" t="s">
        <v>1377</v>
      </c>
      <c r="E185" s="245" t="s">
        <v>1378</v>
      </c>
      <c r="F185" s="246" t="s">
        <v>1379</v>
      </c>
      <c r="G185" s="127" t="s">
        <v>1380</v>
      </c>
      <c r="H185" s="297" t="s">
        <v>1381</v>
      </c>
    </row>
    <row r="186" spans="1:8" ht="27">
      <c r="A186" s="127" t="str">
        <f t="shared" si="8"/>
        <v>Smelter Look-upG4</v>
      </c>
      <c r="B186" s="127" t="s">
        <v>1340</v>
      </c>
      <c r="C186" s="127" t="s">
        <v>1382</v>
      </c>
      <c r="D186" s="127" t="s">
        <v>1383</v>
      </c>
      <c r="E186" s="245" t="s">
        <v>1384</v>
      </c>
      <c r="F186" s="246" t="s">
        <v>1385</v>
      </c>
      <c r="G186" s="127" t="s">
        <v>1386</v>
      </c>
      <c r="H186" s="297" t="s">
        <v>1387</v>
      </c>
    </row>
    <row r="187" spans="1:8" ht="27">
      <c r="A187" s="127" t="str">
        <f t="shared" si="8"/>
        <v>Smelter Look-upH4</v>
      </c>
      <c r="B187" s="127" t="s">
        <v>1340</v>
      </c>
      <c r="C187" s="127" t="s">
        <v>1388</v>
      </c>
      <c r="D187" s="127" t="s">
        <v>1389</v>
      </c>
      <c r="E187" s="245" t="s">
        <v>1390</v>
      </c>
      <c r="F187" s="246" t="s">
        <v>1391</v>
      </c>
      <c r="G187" s="127" t="s">
        <v>1392</v>
      </c>
      <c r="H187" s="297" t="s">
        <v>1393</v>
      </c>
    </row>
    <row r="188" spans="1:8" ht="27">
      <c r="A188" s="127" t="str">
        <f t="shared" si="8"/>
        <v>Smelter Look-upI4</v>
      </c>
      <c r="B188" s="127" t="s">
        <v>1340</v>
      </c>
      <c r="C188" s="127" t="s">
        <v>1038</v>
      </c>
      <c r="D188" s="127" t="s">
        <v>1394</v>
      </c>
      <c r="E188" s="245" t="s">
        <v>1395</v>
      </c>
      <c r="F188" s="246" t="s">
        <v>1396</v>
      </c>
      <c r="G188" s="127" t="s">
        <v>1397</v>
      </c>
      <c r="H188" s="297" t="s">
        <v>1398</v>
      </c>
    </row>
    <row r="189" spans="1:8">
      <c r="A189" s="127" t="s">
        <v>1399</v>
      </c>
      <c r="B189" s="127" t="s">
        <v>1400</v>
      </c>
      <c r="C189" s="127" t="s">
        <v>1346</v>
      </c>
      <c r="D189" s="127" t="s">
        <v>1401</v>
      </c>
      <c r="E189" s="245" t="s">
        <v>1402</v>
      </c>
      <c r="F189" s="246" t="s">
        <v>1403</v>
      </c>
      <c r="G189" s="127" t="s">
        <v>1404</v>
      </c>
      <c r="H189" s="297" t="s">
        <v>1405</v>
      </c>
    </row>
    <row r="190" spans="1:8">
      <c r="A190" s="127" t="str">
        <f t="shared" si="8"/>
        <v>Smelter ListB4</v>
      </c>
      <c r="B190" s="127" t="s">
        <v>1400</v>
      </c>
      <c r="C190" s="127" t="s">
        <v>795</v>
      </c>
      <c r="D190" s="127" t="s">
        <v>1406</v>
      </c>
      <c r="E190" s="245" t="s">
        <v>1407</v>
      </c>
      <c r="F190" s="246" t="s">
        <v>1408</v>
      </c>
      <c r="G190" s="127" t="s">
        <v>1409</v>
      </c>
      <c r="H190" s="297" t="s">
        <v>1410</v>
      </c>
    </row>
    <row r="191" spans="1:8">
      <c r="A191" s="127" t="str">
        <f t="shared" si="8"/>
        <v>Smelter ListC4</v>
      </c>
      <c r="B191" s="127" t="s">
        <v>1400</v>
      </c>
      <c r="C191" s="127" t="s">
        <v>911</v>
      </c>
      <c r="D191" s="127" t="s">
        <v>1351</v>
      </c>
      <c r="E191" s="294" t="s">
        <v>1352</v>
      </c>
      <c r="F191" s="291" t="s">
        <v>1353</v>
      </c>
      <c r="G191" s="127" t="s">
        <v>1354</v>
      </c>
      <c r="H191" s="297" t="s">
        <v>1355</v>
      </c>
    </row>
    <row r="192" spans="1:8" ht="26">
      <c r="A192" s="127" t="str">
        <f t="shared" si="8"/>
        <v>Smelter ListD4</v>
      </c>
      <c r="B192" s="127" t="s">
        <v>1400</v>
      </c>
      <c r="C192" s="127" t="s">
        <v>1365</v>
      </c>
      <c r="D192" s="279" t="s">
        <v>1411</v>
      </c>
      <c r="E192" s="294" t="s">
        <v>1412</v>
      </c>
      <c r="F192" s="291" t="s">
        <v>1413</v>
      </c>
      <c r="G192" s="279" t="s">
        <v>1414</v>
      </c>
      <c r="H192" s="297" t="s">
        <v>1415</v>
      </c>
    </row>
    <row r="193" spans="1:8" ht="15.5">
      <c r="A193" s="127" t="str">
        <f t="shared" si="8"/>
        <v>Smelter ListE4</v>
      </c>
      <c r="B193" s="127" t="s">
        <v>1400</v>
      </c>
      <c r="C193" s="127" t="s">
        <v>1370</v>
      </c>
      <c r="D193" s="127" t="s">
        <v>1416</v>
      </c>
      <c r="E193" s="245" t="s">
        <v>1417</v>
      </c>
      <c r="F193" s="246" t="s">
        <v>1418</v>
      </c>
      <c r="G193" s="127" t="s">
        <v>1419</v>
      </c>
      <c r="H193" s="297" t="s">
        <v>1420</v>
      </c>
    </row>
    <row r="194" spans="1:8">
      <c r="A194" s="127" t="str">
        <f t="shared" si="8"/>
        <v>Smelter ListH4</v>
      </c>
      <c r="B194" s="127" t="s">
        <v>1400</v>
      </c>
      <c r="C194" s="127" t="s">
        <v>1388</v>
      </c>
      <c r="D194" s="127" t="s">
        <v>1383</v>
      </c>
      <c r="E194" s="245" t="s">
        <v>1384</v>
      </c>
      <c r="F194" s="246" t="s">
        <v>1385</v>
      </c>
      <c r="G194" s="127" t="s">
        <v>1386</v>
      </c>
      <c r="H194" s="297" t="s">
        <v>1387</v>
      </c>
    </row>
    <row r="195" spans="1:8">
      <c r="A195" s="127" t="str">
        <f t="shared" si="8"/>
        <v>Smelter ListI4</v>
      </c>
      <c r="B195" s="127" t="s">
        <v>1400</v>
      </c>
      <c r="C195" s="127" t="s">
        <v>1038</v>
      </c>
      <c r="D195" s="127" t="s">
        <v>1389</v>
      </c>
      <c r="E195" s="245" t="s">
        <v>1390</v>
      </c>
      <c r="F195" s="246" t="s">
        <v>1391</v>
      </c>
      <c r="G195" s="127" t="s">
        <v>1392</v>
      </c>
      <c r="H195" s="297" t="s">
        <v>1393</v>
      </c>
    </row>
    <row r="196" spans="1:8">
      <c r="A196" s="127" t="str">
        <f t="shared" si="8"/>
        <v>Smelter ListJ4</v>
      </c>
      <c r="B196" s="127" t="s">
        <v>1400</v>
      </c>
      <c r="C196" s="127" t="s">
        <v>1421</v>
      </c>
      <c r="D196" s="127" t="s">
        <v>1394</v>
      </c>
      <c r="E196" s="245" t="s">
        <v>1395</v>
      </c>
      <c r="F196" s="246" t="s">
        <v>1396</v>
      </c>
      <c r="G196" s="127" t="s">
        <v>1397</v>
      </c>
      <c r="H196" s="297" t="s">
        <v>1398</v>
      </c>
    </row>
    <row r="197" spans="1:8">
      <c r="A197" s="127" t="str">
        <f t="shared" si="8"/>
        <v>Smelter ListK4</v>
      </c>
      <c r="B197" s="127" t="s">
        <v>1400</v>
      </c>
      <c r="C197" s="127" t="s">
        <v>1422</v>
      </c>
      <c r="D197" s="127" t="s">
        <v>1423</v>
      </c>
      <c r="E197" s="245" t="s">
        <v>1424</v>
      </c>
      <c r="F197" s="246" t="s">
        <v>1425</v>
      </c>
      <c r="G197" s="127" t="s">
        <v>1426</v>
      </c>
      <c r="H197" s="297" t="s">
        <v>1427</v>
      </c>
    </row>
    <row r="198" spans="1:8">
      <c r="A198" s="127" t="str">
        <f t="shared" si="8"/>
        <v>Smelter ListL4</v>
      </c>
      <c r="B198" s="127" t="s">
        <v>1400</v>
      </c>
      <c r="C198" s="127" t="s">
        <v>1428</v>
      </c>
      <c r="D198" s="127" t="s">
        <v>1429</v>
      </c>
      <c r="E198" s="245" t="s">
        <v>1430</v>
      </c>
      <c r="F198" s="246" t="s">
        <v>1431</v>
      </c>
      <c r="G198" s="127" t="s">
        <v>1432</v>
      </c>
      <c r="H198" s="297" t="s">
        <v>1433</v>
      </c>
    </row>
    <row r="199" spans="1:8">
      <c r="A199" s="127" t="str">
        <f t="shared" si="8"/>
        <v>Smelter ListM4</v>
      </c>
      <c r="B199" s="127" t="s">
        <v>1400</v>
      </c>
      <c r="C199" s="127" t="s">
        <v>1434</v>
      </c>
      <c r="D199" s="127" t="s">
        <v>1435</v>
      </c>
      <c r="E199" s="245" t="s">
        <v>1436</v>
      </c>
      <c r="F199" s="246" t="s">
        <v>1437</v>
      </c>
      <c r="G199" s="127" t="s">
        <v>1438</v>
      </c>
      <c r="H199" s="297" t="s">
        <v>1439</v>
      </c>
    </row>
    <row r="200" spans="1:8" ht="28">
      <c r="A200" s="127" t="str">
        <f t="shared" si="8"/>
        <v>Smelter ListN4</v>
      </c>
      <c r="B200" s="127" t="s">
        <v>1400</v>
      </c>
      <c r="C200" s="127" t="s">
        <v>1440</v>
      </c>
      <c r="D200" s="127" t="s">
        <v>1441</v>
      </c>
      <c r="E200" s="245" t="s">
        <v>1442</v>
      </c>
      <c r="F200" s="246" t="s">
        <v>1443</v>
      </c>
      <c r="G200" s="127" t="s">
        <v>1444</v>
      </c>
      <c r="H200" s="297" t="s">
        <v>1445</v>
      </c>
    </row>
    <row r="201" spans="1:8" ht="28">
      <c r="A201" s="127" t="str">
        <f t="shared" si="8"/>
        <v>Smelter ListO4</v>
      </c>
      <c r="B201" s="127" t="s">
        <v>1400</v>
      </c>
      <c r="C201" s="127" t="s">
        <v>1446</v>
      </c>
      <c r="D201" s="127" t="s">
        <v>1447</v>
      </c>
      <c r="E201" s="245" t="s">
        <v>1448</v>
      </c>
      <c r="F201" s="246" t="s">
        <v>1449</v>
      </c>
      <c r="G201" s="127" t="s">
        <v>1450</v>
      </c>
      <c r="H201" s="297" t="s">
        <v>1451</v>
      </c>
    </row>
    <row r="202" spans="1:8" ht="27">
      <c r="A202" s="127" t="str">
        <f t="shared" si="8"/>
        <v>Smelter ListP4</v>
      </c>
      <c r="B202" s="127" t="s">
        <v>1400</v>
      </c>
      <c r="C202" s="127" t="s">
        <v>1452</v>
      </c>
      <c r="D202" s="127" t="s">
        <v>1453</v>
      </c>
      <c r="E202" s="245" t="s">
        <v>1454</v>
      </c>
      <c r="F202" s="246" t="s">
        <v>1455</v>
      </c>
      <c r="G202" s="127" t="s">
        <v>1456</v>
      </c>
      <c r="H202" s="297" t="s">
        <v>1457</v>
      </c>
    </row>
    <row r="203" spans="1:8">
      <c r="A203" s="127" t="str">
        <f t="shared" si="8"/>
        <v>Smelter ListQ4</v>
      </c>
      <c r="B203" s="127" t="s">
        <v>1400</v>
      </c>
      <c r="C203" s="127" t="s">
        <v>1458</v>
      </c>
      <c r="D203" s="127" t="s">
        <v>1258</v>
      </c>
      <c r="E203" s="245" t="s">
        <v>1259</v>
      </c>
      <c r="F203" s="246" t="s">
        <v>1260</v>
      </c>
      <c r="G203" s="127" t="s">
        <v>1261</v>
      </c>
      <c r="H203" s="297" t="s">
        <v>1262</v>
      </c>
    </row>
    <row r="204" spans="1:8" ht="27">
      <c r="A204" s="127" t="str">
        <f t="shared" si="8"/>
        <v>Smelter ListJ2</v>
      </c>
      <c r="B204" s="127" t="s">
        <v>1400</v>
      </c>
      <c r="C204" s="127" t="s">
        <v>1459</v>
      </c>
      <c r="D204" s="127" t="s">
        <v>1460</v>
      </c>
      <c r="E204" s="245" t="s">
        <v>1461</v>
      </c>
      <c r="F204" s="246" t="s">
        <v>1462</v>
      </c>
      <c r="G204" s="127" t="s">
        <v>1463</v>
      </c>
      <c r="H204" s="297" t="s">
        <v>1464</v>
      </c>
    </row>
    <row r="205" spans="1:8" ht="26">
      <c r="A205" s="127" t="str">
        <f t="shared" si="8"/>
        <v>Smelter ListB2</v>
      </c>
      <c r="B205" s="127" t="s">
        <v>1400</v>
      </c>
      <c r="C205" s="127" t="s">
        <v>784</v>
      </c>
      <c r="D205" s="280" t="s">
        <v>1465</v>
      </c>
      <c r="E205" s="245" t="s">
        <v>1466</v>
      </c>
      <c r="F205" s="246" t="s">
        <v>1467</v>
      </c>
      <c r="G205" s="280" t="s">
        <v>1468</v>
      </c>
      <c r="H205" s="297" t="s">
        <v>1469</v>
      </c>
    </row>
    <row r="206" spans="1:8" ht="378">
      <c r="A206" s="127" t="str">
        <f>B206&amp;C206</f>
        <v>Smelter ListB3</v>
      </c>
      <c r="B206" s="127" t="s">
        <v>1400</v>
      </c>
      <c r="C206" s="127" t="s">
        <v>789</v>
      </c>
      <c r="D206" s="280" t="s">
        <v>1470</v>
      </c>
      <c r="E206" s="296" t="s">
        <v>1471</v>
      </c>
      <c r="F206" s="291" t="s">
        <v>1472</v>
      </c>
      <c r="G206" s="281" t="s">
        <v>1473</v>
      </c>
      <c r="H206" s="297" t="s">
        <v>1474</v>
      </c>
    </row>
    <row r="207" spans="1:8">
      <c r="A207" s="127" t="str">
        <f t="shared" si="8"/>
        <v>Smelter ListF4</v>
      </c>
      <c r="B207" s="127" t="s">
        <v>1400</v>
      </c>
      <c r="C207" s="127" t="s">
        <v>1376</v>
      </c>
      <c r="D207" s="127" t="s">
        <v>1475</v>
      </c>
      <c r="E207" s="245" t="s">
        <v>1476</v>
      </c>
      <c r="F207" s="246" t="s">
        <v>896</v>
      </c>
      <c r="G207" s="127" t="s">
        <v>1477</v>
      </c>
      <c r="H207" s="297" t="s">
        <v>1478</v>
      </c>
    </row>
    <row r="208" spans="1:8">
      <c r="A208" s="127" t="str">
        <f t="shared" si="8"/>
        <v>Smelter ListG4</v>
      </c>
      <c r="B208" s="127" t="s">
        <v>1400</v>
      </c>
      <c r="C208" s="127" t="s">
        <v>1382</v>
      </c>
      <c r="D208" s="127" t="s">
        <v>1377</v>
      </c>
      <c r="E208" s="245" t="s">
        <v>1378</v>
      </c>
      <c r="F208" s="246" t="s">
        <v>1379</v>
      </c>
      <c r="G208" s="127" t="s">
        <v>1479</v>
      </c>
      <c r="H208" s="297" t="s">
        <v>1381</v>
      </c>
    </row>
    <row r="209" spans="1:8">
      <c r="A209" s="127" t="str">
        <f t="shared" si="8"/>
        <v>Smelter ListAH5</v>
      </c>
      <c r="B209" s="127" t="s">
        <v>1400</v>
      </c>
      <c r="C209" s="127" t="s">
        <v>1480</v>
      </c>
      <c r="D209" s="127" t="s">
        <v>26</v>
      </c>
      <c r="E209" s="245" t="s">
        <v>1286</v>
      </c>
      <c r="F209" s="246" t="s">
        <v>1287</v>
      </c>
      <c r="G209" s="127" t="s">
        <v>1288</v>
      </c>
      <c r="H209" s="297" t="s">
        <v>1289</v>
      </c>
    </row>
    <row r="210" spans="1:8">
      <c r="A210" s="127" t="str">
        <f t="shared" si="8"/>
        <v>Smelter ListAH6</v>
      </c>
      <c r="B210" s="127" t="s">
        <v>1400</v>
      </c>
      <c r="C210" s="127" t="s">
        <v>1481</v>
      </c>
      <c r="D210" s="127" t="s">
        <v>23</v>
      </c>
      <c r="E210" s="245" t="s">
        <v>1291</v>
      </c>
      <c r="F210" s="246" t="s">
        <v>1292</v>
      </c>
      <c r="G210" s="127" t="s">
        <v>1293</v>
      </c>
      <c r="H210" s="297" t="s">
        <v>23</v>
      </c>
    </row>
    <row r="211" spans="1:8">
      <c r="A211" s="127" t="str">
        <f t="shared" si="8"/>
        <v>Smelter ListAH7</v>
      </c>
      <c r="B211" s="127" t="s">
        <v>1400</v>
      </c>
      <c r="C211" s="127" t="s">
        <v>1482</v>
      </c>
      <c r="D211" s="127" t="s">
        <v>27</v>
      </c>
      <c r="E211" s="245" t="s">
        <v>1295</v>
      </c>
      <c r="F211" s="246" t="s">
        <v>1296</v>
      </c>
      <c r="G211" s="127" t="s">
        <v>1297</v>
      </c>
      <c r="H211" s="297" t="s">
        <v>1298</v>
      </c>
    </row>
    <row r="212" spans="1:8" ht="40.5">
      <c r="A212" s="127" t="str">
        <f t="shared" si="8"/>
        <v>CheckerA1</v>
      </c>
      <c r="B212" s="127" t="s">
        <v>1483</v>
      </c>
      <c r="C212" s="127" t="s">
        <v>390</v>
      </c>
      <c r="D212" s="127" t="s">
        <v>1484</v>
      </c>
      <c r="E212" s="245" t="s">
        <v>1485</v>
      </c>
      <c r="F212" s="246" t="s">
        <v>1486</v>
      </c>
      <c r="G212" s="127" t="s">
        <v>1487</v>
      </c>
      <c r="H212" s="297" t="s">
        <v>1488</v>
      </c>
    </row>
    <row r="213" spans="1:8">
      <c r="A213" s="127" t="str">
        <f t="shared" si="8"/>
        <v>CheckerD1</v>
      </c>
      <c r="B213" s="127" t="s">
        <v>1483</v>
      </c>
      <c r="C213" s="127" t="s">
        <v>1489</v>
      </c>
      <c r="D213" s="127" t="s">
        <v>1490</v>
      </c>
      <c r="E213" s="245" t="s">
        <v>1491</v>
      </c>
      <c r="F213" s="246" t="s">
        <v>1492</v>
      </c>
      <c r="G213" s="127" t="s">
        <v>1493</v>
      </c>
      <c r="H213" s="297" t="s">
        <v>1494</v>
      </c>
    </row>
    <row r="214" spans="1:8">
      <c r="A214" s="127" t="str">
        <f t="shared" si="8"/>
        <v>CheckerA3</v>
      </c>
      <c r="B214" s="127" t="s">
        <v>1483</v>
      </c>
      <c r="C214" s="127" t="s">
        <v>399</v>
      </c>
      <c r="D214" s="127" t="s">
        <v>1495</v>
      </c>
      <c r="E214" s="245" t="s">
        <v>1496</v>
      </c>
      <c r="F214" s="246" t="s">
        <v>1497</v>
      </c>
      <c r="G214" s="127" t="s">
        <v>1498</v>
      </c>
      <c r="H214" s="297" t="s">
        <v>1499</v>
      </c>
    </row>
    <row r="215" spans="1:8">
      <c r="A215" s="127" t="str">
        <f t="shared" si="8"/>
        <v>CheckerB3</v>
      </c>
      <c r="B215" s="127" t="s">
        <v>1483</v>
      </c>
      <c r="C215" s="127" t="s">
        <v>789</v>
      </c>
      <c r="D215" s="127" t="s">
        <v>1500</v>
      </c>
      <c r="E215" s="245" t="s">
        <v>1501</v>
      </c>
      <c r="F215" s="246" t="s">
        <v>1249</v>
      </c>
      <c r="G215" s="127" t="s">
        <v>1502</v>
      </c>
      <c r="H215" s="297" t="s">
        <v>1503</v>
      </c>
    </row>
    <row r="216" spans="1:8">
      <c r="A216" s="127" t="str">
        <f t="shared" si="8"/>
        <v>CheckerC3</v>
      </c>
      <c r="B216" s="127" t="s">
        <v>1483</v>
      </c>
      <c r="C216" s="127" t="s">
        <v>905</v>
      </c>
      <c r="D216" s="127" t="s">
        <v>1504</v>
      </c>
      <c r="E216" s="245" t="s">
        <v>1505</v>
      </c>
      <c r="F216" s="246" t="s">
        <v>1506</v>
      </c>
      <c r="G216" s="127" t="s">
        <v>1507</v>
      </c>
      <c r="H216" s="297" t="s">
        <v>1508</v>
      </c>
    </row>
    <row r="217" spans="1:8">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ht="27">
      <c r="A223" s="127" t="str">
        <f t="shared" si="8"/>
        <v>CheckerJ4</v>
      </c>
      <c r="B223" s="127" t="s">
        <v>1483</v>
      </c>
      <c r="C223" s="127" t="s">
        <v>1421</v>
      </c>
      <c r="D223" s="127" t="s">
        <v>1532</v>
      </c>
      <c r="E223" s="245" t="s">
        <v>1533</v>
      </c>
      <c r="F223" s="246" t="s">
        <v>1534</v>
      </c>
      <c r="G223" s="127" t="s">
        <v>1535</v>
      </c>
      <c r="H223" s="297" t="s">
        <v>1536</v>
      </c>
    </row>
    <row r="224" spans="1:8" ht="27">
      <c r="A224" s="127" t="str">
        <f t="shared" si="8"/>
        <v>CheckerJ5</v>
      </c>
      <c r="B224" s="127" t="s">
        <v>1483</v>
      </c>
      <c r="C224" s="127" t="s">
        <v>1537</v>
      </c>
      <c r="D224" s="127" t="s">
        <v>1538</v>
      </c>
      <c r="E224" s="245" t="s">
        <v>1539</v>
      </c>
      <c r="F224" s="246" t="s">
        <v>1540</v>
      </c>
      <c r="G224" s="127" t="s">
        <v>1541</v>
      </c>
      <c r="H224" s="297" t="s">
        <v>1542</v>
      </c>
    </row>
    <row r="225" spans="1:8" ht="27">
      <c r="A225" s="127" t="str">
        <f t="shared" si="8"/>
        <v>CheckerJ6</v>
      </c>
      <c r="B225" s="127" t="s">
        <v>1483</v>
      </c>
      <c r="C225" s="127" t="s">
        <v>1543</v>
      </c>
      <c r="D225" s="127" t="s">
        <v>1544</v>
      </c>
      <c r="E225" s="245" t="s">
        <v>1545</v>
      </c>
      <c r="F225" s="246" t="s">
        <v>1546</v>
      </c>
      <c r="G225" s="127" t="s">
        <v>1547</v>
      </c>
      <c r="H225" s="297" t="s">
        <v>1548</v>
      </c>
    </row>
    <row r="226" spans="1:8">
      <c r="A226" s="127" t="str">
        <f t="shared" si="8"/>
        <v>CheckerJ7</v>
      </c>
      <c r="B226" s="127" t="s">
        <v>1483</v>
      </c>
      <c r="C226" s="127" t="s">
        <v>1549</v>
      </c>
      <c r="D226" s="127" t="s">
        <v>1550</v>
      </c>
      <c r="E226" s="245" t="s">
        <v>1551</v>
      </c>
      <c r="F226" s="246" t="s">
        <v>1552</v>
      </c>
      <c r="G226" s="127" t="s">
        <v>1553</v>
      </c>
      <c r="H226" s="297" t="s">
        <v>1554</v>
      </c>
    </row>
    <row r="227" spans="1:8" ht="28">
      <c r="A227" s="127" t="str">
        <f t="shared" si="8"/>
        <v>CheckerJ8</v>
      </c>
      <c r="B227" s="127" t="s">
        <v>1483</v>
      </c>
      <c r="C227" s="127" t="s">
        <v>1555</v>
      </c>
      <c r="D227" s="127" t="s">
        <v>1556</v>
      </c>
      <c r="E227" s="245" t="s">
        <v>1557</v>
      </c>
      <c r="F227" s="246" t="s">
        <v>1558</v>
      </c>
      <c r="G227" s="127" t="s">
        <v>1559</v>
      </c>
      <c r="H227" s="297" t="s">
        <v>1560</v>
      </c>
    </row>
    <row r="228" spans="1:8" ht="27">
      <c r="A228" s="127" t="str">
        <f t="shared" si="8"/>
        <v>CheckerJ9</v>
      </c>
      <c r="B228" s="127" t="s">
        <v>1483</v>
      </c>
      <c r="C228" s="127" t="s">
        <v>1561</v>
      </c>
      <c r="D228" s="127" t="s">
        <v>1562</v>
      </c>
      <c r="E228" s="245" t="s">
        <v>1563</v>
      </c>
      <c r="F228" s="246" t="s">
        <v>1564</v>
      </c>
      <c r="G228" s="127" t="s">
        <v>1565</v>
      </c>
      <c r="H228" s="297" t="s">
        <v>1566</v>
      </c>
    </row>
    <row r="229" spans="1:8" ht="28">
      <c r="A229" s="127" t="str">
        <f t="shared" si="8"/>
        <v>CheckerJ10</v>
      </c>
      <c r="B229" s="127" t="s">
        <v>1483</v>
      </c>
      <c r="C229" s="127" t="s">
        <v>1567</v>
      </c>
      <c r="D229" s="127" t="s">
        <v>1568</v>
      </c>
      <c r="E229" s="245" t="s">
        <v>1569</v>
      </c>
      <c r="F229" s="246" t="s">
        <v>1570</v>
      </c>
      <c r="G229" s="257" t="s">
        <v>1571</v>
      </c>
      <c r="H229" s="297" t="s">
        <v>1572</v>
      </c>
    </row>
    <row r="230" spans="1:8" ht="28">
      <c r="A230" s="127" t="str">
        <f t="shared" si="8"/>
        <v>CheckerJ11</v>
      </c>
      <c r="B230" s="127" t="s">
        <v>1483</v>
      </c>
      <c r="C230" s="127" t="s">
        <v>1573</v>
      </c>
      <c r="D230" s="127" t="s">
        <v>1574</v>
      </c>
      <c r="E230" s="245" t="s">
        <v>1575</v>
      </c>
      <c r="F230" s="246" t="s">
        <v>1576</v>
      </c>
      <c r="G230" s="257" t="s">
        <v>1577</v>
      </c>
      <c r="H230" s="297" t="s">
        <v>1578</v>
      </c>
    </row>
    <row r="231" spans="1:8" ht="29">
      <c r="A231" s="127" t="str">
        <f t="shared" si="8"/>
        <v>CheckerJ12</v>
      </c>
      <c r="B231" s="127" t="s">
        <v>1483</v>
      </c>
      <c r="C231" s="127" t="s">
        <v>1579</v>
      </c>
      <c r="D231" s="127" t="s">
        <v>1580</v>
      </c>
      <c r="E231" s="245" t="s">
        <v>1581</v>
      </c>
      <c r="F231" s="246" t="s">
        <v>1582</v>
      </c>
      <c r="G231" s="257" t="s">
        <v>1583</v>
      </c>
      <c r="H231" s="297" t="s">
        <v>1584</v>
      </c>
    </row>
    <row r="232" spans="1:8" ht="27">
      <c r="A232" s="127" t="str">
        <f t="shared" si="8"/>
        <v>CheckerJ13</v>
      </c>
      <c r="B232" s="127" t="s">
        <v>1483</v>
      </c>
      <c r="C232" s="127" t="s">
        <v>1585</v>
      </c>
      <c r="D232" s="127" t="s">
        <v>1586</v>
      </c>
      <c r="E232" s="245" t="s">
        <v>1587</v>
      </c>
      <c r="F232" s="246" t="s">
        <v>1588</v>
      </c>
      <c r="G232" s="127" t="s">
        <v>1589</v>
      </c>
      <c r="H232" s="297" t="s">
        <v>1590</v>
      </c>
    </row>
    <row r="233" spans="1:8" ht="29">
      <c r="A233" s="127" t="str">
        <f t="shared" si="8"/>
        <v>CheckerJ15</v>
      </c>
      <c r="B233" s="127" t="s">
        <v>1483</v>
      </c>
      <c r="C233" s="127" t="s">
        <v>1591</v>
      </c>
      <c r="D233" s="251" t="s">
        <v>1592</v>
      </c>
      <c r="E233" s="252" t="s">
        <v>1593</v>
      </c>
      <c r="F233" s="259" t="s">
        <v>1594</v>
      </c>
      <c r="G233" s="257" t="s">
        <v>1595</v>
      </c>
      <c r="H233" s="297" t="s">
        <v>1596</v>
      </c>
    </row>
    <row r="234" spans="1:8" ht="29">
      <c r="A234" s="127" t="str">
        <f t="shared" si="8"/>
        <v>CheckerJ16</v>
      </c>
      <c r="B234" s="127" t="s">
        <v>1483</v>
      </c>
      <c r="C234" s="127" t="s">
        <v>1597</v>
      </c>
      <c r="D234" s="251" t="s">
        <v>1598</v>
      </c>
      <c r="E234" s="252" t="s">
        <v>1599</v>
      </c>
      <c r="F234" s="259" t="s">
        <v>1600</v>
      </c>
      <c r="G234" s="258" t="s">
        <v>1601</v>
      </c>
      <c r="H234" s="297" t="s">
        <v>1602</v>
      </c>
    </row>
    <row r="235" spans="1:8">
      <c r="A235" s="127" t="str">
        <f t="shared" si="8"/>
        <v>CheckerJ17</v>
      </c>
      <c r="B235" s="127" t="s">
        <v>1483</v>
      </c>
      <c r="C235" s="127" t="s">
        <v>1603</v>
      </c>
      <c r="E235" s="249"/>
      <c r="G235"/>
      <c r="H235" s="297"/>
    </row>
    <row r="236" spans="1:8">
      <c r="A236" s="127" t="str">
        <f t="shared" si="8"/>
        <v>CheckerJ18</v>
      </c>
      <c r="B236" s="127" t="s">
        <v>1483</v>
      </c>
      <c r="C236" s="127" t="s">
        <v>1604</v>
      </c>
      <c r="E236" s="249"/>
      <c r="G236"/>
      <c r="H236" s="297"/>
    </row>
    <row r="237" spans="1:8" ht="42">
      <c r="A237" s="127" t="str">
        <f t="shared" si="8"/>
        <v>CheckerJ20</v>
      </c>
      <c r="B237" s="127" t="s">
        <v>1483</v>
      </c>
      <c r="C237" s="127" t="s">
        <v>1605</v>
      </c>
      <c r="D237" s="251" t="s">
        <v>1606</v>
      </c>
      <c r="E237" s="252" t="s">
        <v>1607</v>
      </c>
      <c r="F237" s="259" t="s">
        <v>1608</v>
      </c>
      <c r="G237" s="264" t="s">
        <v>1609</v>
      </c>
      <c r="H237" s="297" t="s">
        <v>1610</v>
      </c>
    </row>
    <row r="238" spans="1:8" ht="42">
      <c r="A238" s="127" t="str">
        <f t="shared" ref="A238:A276" si="9">B238&amp;C238</f>
        <v>CheckerJ21</v>
      </c>
      <c r="B238" s="127" t="s">
        <v>1483</v>
      </c>
      <c r="C238" s="127" t="s">
        <v>1611</v>
      </c>
      <c r="D238" s="251" t="s">
        <v>1612</v>
      </c>
      <c r="E238" s="252" t="s">
        <v>1613</v>
      </c>
      <c r="F238" s="260" t="s">
        <v>1614</v>
      </c>
      <c r="G238" s="264" t="s">
        <v>1615</v>
      </c>
      <c r="H238" s="297" t="s">
        <v>1616</v>
      </c>
    </row>
    <row r="239" spans="1:8">
      <c r="A239" s="127" t="str">
        <f t="shared" si="9"/>
        <v>CheckerJ22</v>
      </c>
      <c r="B239" s="127" t="s">
        <v>1483</v>
      </c>
      <c r="C239" s="127" t="s">
        <v>1617</v>
      </c>
      <c r="G239"/>
      <c r="H239" s="297"/>
    </row>
    <row r="240" spans="1:8" ht="54">
      <c r="A240" s="127" t="str">
        <f t="shared" si="9"/>
        <v>CheckerJ23</v>
      </c>
      <c r="B240" s="127" t="s">
        <v>1483</v>
      </c>
      <c r="C240" s="127" t="s">
        <v>1618</v>
      </c>
      <c r="D240" s="251" t="s">
        <v>1619</v>
      </c>
      <c r="E240" s="252" t="s">
        <v>1620</v>
      </c>
      <c r="F240" s="259" t="s">
        <v>1621</v>
      </c>
      <c r="G240" s="258" t="s">
        <v>1622</v>
      </c>
      <c r="H240" s="297" t="s">
        <v>1623</v>
      </c>
    </row>
    <row r="241" spans="1:8" ht="54">
      <c r="A241" s="127" t="str">
        <f t="shared" si="9"/>
        <v>CheckerJ24</v>
      </c>
      <c r="B241" s="127" t="s">
        <v>1483</v>
      </c>
      <c r="C241" s="127" t="s">
        <v>1624</v>
      </c>
      <c r="D241" s="251" t="s">
        <v>1625</v>
      </c>
      <c r="E241" s="252" t="s">
        <v>1626</v>
      </c>
      <c r="F241" s="259" t="s">
        <v>1627</v>
      </c>
      <c r="G241" s="257" t="s">
        <v>1628</v>
      </c>
      <c r="H241" s="297" t="s">
        <v>1629</v>
      </c>
    </row>
    <row r="242" spans="1:8" ht="54">
      <c r="A242" s="127" t="str">
        <f t="shared" si="9"/>
        <v>CheckerJ28</v>
      </c>
      <c r="B242" s="127" t="s">
        <v>1483</v>
      </c>
      <c r="C242" s="127" t="s">
        <v>1630</v>
      </c>
      <c r="D242" s="251" t="s">
        <v>1631</v>
      </c>
      <c r="E242" s="252" t="s">
        <v>1632</v>
      </c>
      <c r="F242" s="259" t="s">
        <v>1633</v>
      </c>
      <c r="G242" s="257" t="s">
        <v>1634</v>
      </c>
      <c r="H242" s="297" t="s">
        <v>1635</v>
      </c>
    </row>
    <row r="243" spans="1:8" ht="54">
      <c r="A243" s="127" t="str">
        <f t="shared" si="9"/>
        <v>CheckerJ29</v>
      </c>
      <c r="B243" s="127" t="s">
        <v>1483</v>
      </c>
      <c r="C243" s="127" t="s">
        <v>1636</v>
      </c>
      <c r="D243" s="251" t="s">
        <v>1637</v>
      </c>
      <c r="E243" s="252" t="s">
        <v>1638</v>
      </c>
      <c r="F243" s="259" t="s">
        <v>1639</v>
      </c>
      <c r="G243" s="257" t="s">
        <v>1640</v>
      </c>
      <c r="H243" s="297" t="s">
        <v>1641</v>
      </c>
    </row>
    <row r="244" spans="1:8">
      <c r="A244" s="127" t="str">
        <f t="shared" si="9"/>
        <v>CheckerJ27</v>
      </c>
      <c r="B244" s="127" t="s">
        <v>1483</v>
      </c>
      <c r="C244" s="127" t="s">
        <v>1642</v>
      </c>
      <c r="G244"/>
      <c r="H244" s="297"/>
    </row>
    <row r="245" spans="1:8">
      <c r="A245" s="127" t="str">
        <f t="shared" si="9"/>
        <v>CheckerJ28</v>
      </c>
      <c r="B245" s="127" t="s">
        <v>1483</v>
      </c>
      <c r="C245" s="127" t="s">
        <v>1630</v>
      </c>
      <c r="G245"/>
      <c r="H245" s="297"/>
    </row>
    <row r="246" spans="1:8" ht="29">
      <c r="A246" s="127" t="str">
        <f t="shared" si="9"/>
        <v>CheckerJ33</v>
      </c>
      <c r="B246" s="127" t="s">
        <v>1483</v>
      </c>
      <c r="C246" s="127" t="s">
        <v>1643</v>
      </c>
      <c r="D246" s="127" t="s">
        <v>1644</v>
      </c>
      <c r="E246" s="245" t="s">
        <v>1645</v>
      </c>
      <c r="F246" s="246" t="s">
        <v>1646</v>
      </c>
      <c r="G246" s="257" t="s">
        <v>1647</v>
      </c>
      <c r="H246" s="297" t="s">
        <v>1648</v>
      </c>
    </row>
    <row r="247" spans="1:8" ht="29">
      <c r="A247" s="127" t="str">
        <f t="shared" si="9"/>
        <v>CheckerJ34</v>
      </c>
      <c r="B247" s="127" t="s">
        <v>1483</v>
      </c>
      <c r="C247" s="127" t="s">
        <v>1649</v>
      </c>
      <c r="D247" s="127" t="s">
        <v>1650</v>
      </c>
      <c r="E247" s="245" t="s">
        <v>1651</v>
      </c>
      <c r="F247" s="246" t="s">
        <v>1652</v>
      </c>
      <c r="G247" s="258" t="s">
        <v>1653</v>
      </c>
      <c r="H247" s="297" t="s">
        <v>1654</v>
      </c>
    </row>
    <row r="248" spans="1:8">
      <c r="A248" s="127" t="str">
        <f t="shared" si="9"/>
        <v>CheckerJ32</v>
      </c>
      <c r="B248" s="127" t="s">
        <v>1483</v>
      </c>
      <c r="C248" s="127" t="s">
        <v>1655</v>
      </c>
      <c r="G248"/>
      <c r="H248" s="297"/>
    </row>
    <row r="249" spans="1:8">
      <c r="A249" s="127" t="str">
        <f t="shared" si="9"/>
        <v>CheckerJ33</v>
      </c>
      <c r="B249" s="127" t="s">
        <v>1483</v>
      </c>
      <c r="C249" s="127" t="s">
        <v>1643</v>
      </c>
      <c r="G249"/>
      <c r="H249" s="297"/>
    </row>
    <row r="250" spans="1:8" ht="42">
      <c r="A250" s="127" t="str">
        <f t="shared" si="9"/>
        <v>CheckerJ38</v>
      </c>
      <c r="B250" s="127" t="s">
        <v>1483</v>
      </c>
      <c r="C250" s="127" t="s">
        <v>1656</v>
      </c>
      <c r="D250" s="127" t="s">
        <v>1657</v>
      </c>
      <c r="E250" s="245" t="s">
        <v>1658</v>
      </c>
      <c r="F250" s="246" t="s">
        <v>1659</v>
      </c>
      <c r="G250" s="257" t="s">
        <v>1660</v>
      </c>
      <c r="H250" s="297" t="s">
        <v>1661</v>
      </c>
    </row>
    <row r="251" spans="1:8" ht="42">
      <c r="A251" s="127" t="str">
        <f t="shared" si="9"/>
        <v>CheckerJ39</v>
      </c>
      <c r="B251" s="127" t="s">
        <v>1483</v>
      </c>
      <c r="C251" s="127" t="s">
        <v>1662</v>
      </c>
      <c r="D251" s="127" t="s">
        <v>1663</v>
      </c>
      <c r="E251" s="245" t="s">
        <v>1664</v>
      </c>
      <c r="F251" s="246" t="s">
        <v>1665</v>
      </c>
      <c r="G251" s="257" t="s">
        <v>1666</v>
      </c>
      <c r="H251" s="297" t="s">
        <v>1667</v>
      </c>
    </row>
    <row r="252" spans="1:8">
      <c r="A252" s="127" t="str">
        <f t="shared" si="9"/>
        <v>CheckerJ37</v>
      </c>
      <c r="B252" s="127" t="s">
        <v>1483</v>
      </c>
      <c r="C252" s="127" t="s">
        <v>1668</v>
      </c>
      <c r="G252"/>
      <c r="H252" s="297"/>
    </row>
    <row r="253" spans="1:8">
      <c r="A253" s="127" t="str">
        <f t="shared" si="9"/>
        <v>CheckerJ38</v>
      </c>
      <c r="B253" s="127" t="s">
        <v>1483</v>
      </c>
      <c r="C253" s="127" t="s">
        <v>1656</v>
      </c>
      <c r="G253"/>
      <c r="H253" s="297"/>
    </row>
    <row r="254" spans="1:8" ht="34">
      <c r="A254" s="127" t="str">
        <f t="shared" si="9"/>
        <v>CheckerJ43</v>
      </c>
      <c r="B254" s="127" t="s">
        <v>1483</v>
      </c>
      <c r="C254" s="127" t="s">
        <v>1669</v>
      </c>
      <c r="D254" s="251" t="s">
        <v>1670</v>
      </c>
      <c r="E254" s="252" t="s">
        <v>1671</v>
      </c>
      <c r="F254" s="259" t="s">
        <v>1672</v>
      </c>
      <c r="G254" s="264" t="s">
        <v>1673</v>
      </c>
      <c r="H254" s="297" t="s">
        <v>1674</v>
      </c>
    </row>
    <row r="255" spans="1:8" ht="34">
      <c r="A255" s="127" t="str">
        <f t="shared" si="9"/>
        <v>CheckerJ44</v>
      </c>
      <c r="B255" s="127" t="s">
        <v>1483</v>
      </c>
      <c r="C255" s="127" t="s">
        <v>1675</v>
      </c>
      <c r="D255" s="251" t="s">
        <v>1676</v>
      </c>
      <c r="E255" s="252" t="s">
        <v>1677</v>
      </c>
      <c r="F255" s="259" t="s">
        <v>1678</v>
      </c>
      <c r="G255" s="264" t="s">
        <v>1679</v>
      </c>
      <c r="H255" s="297" t="s">
        <v>1680</v>
      </c>
    </row>
    <row r="256" spans="1:8" ht="80.5" customHeight="1">
      <c r="A256" s="127" t="str">
        <f t="shared" si="9"/>
        <v>CheckerJ52</v>
      </c>
      <c r="B256" s="127" t="s">
        <v>1483</v>
      </c>
      <c r="C256" s="127" t="s">
        <v>1721</v>
      </c>
      <c r="D256" s="251" t="s">
        <v>1682</v>
      </c>
      <c r="E256" s="252" t="s">
        <v>1683</v>
      </c>
      <c r="F256" s="259" t="s">
        <v>1684</v>
      </c>
      <c r="G256" s="257" t="s">
        <v>1685</v>
      </c>
      <c r="H256" s="297" t="s">
        <v>1686</v>
      </c>
    </row>
    <row r="257" spans="1:8" ht="80.5"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42">
      <c r="A258" s="127" t="str">
        <f t="shared" si="9"/>
        <v>CheckerJ49</v>
      </c>
      <c r="B258" s="127" t="s">
        <v>1483</v>
      </c>
      <c r="C258" s="127" t="s">
        <v>1710</v>
      </c>
      <c r="D258" s="251" t="s">
        <v>1694</v>
      </c>
      <c r="E258" s="252" t="s">
        <v>1695</v>
      </c>
      <c r="F258" s="259" t="s">
        <v>1696</v>
      </c>
      <c r="G258" s="282" t="s">
        <v>1697</v>
      </c>
      <c r="H258" s="297" t="s">
        <v>1698</v>
      </c>
    </row>
    <row r="259" spans="1:8" ht="34">
      <c r="A259" s="127" t="str">
        <f t="shared" si="9"/>
        <v>CheckerJ48</v>
      </c>
      <c r="B259" s="127" t="s">
        <v>1483</v>
      </c>
      <c r="C259" s="127" t="s">
        <v>1699</v>
      </c>
      <c r="D259" s="127" t="s">
        <v>1700</v>
      </c>
      <c r="E259" s="249" t="s">
        <v>1701</v>
      </c>
      <c r="F259" s="246" t="s">
        <v>1702</v>
      </c>
      <c r="G259" s="247" t="s">
        <v>1703</v>
      </c>
      <c r="H259" s="297" t="s">
        <v>1704</v>
      </c>
    </row>
    <row r="260" spans="1:8" ht="51">
      <c r="A260" s="127" t="str">
        <f>B260&amp;C260</f>
        <v>CheckerJ50</v>
      </c>
      <c r="B260" s="127" t="s">
        <v>1483</v>
      </c>
      <c r="C260" s="127" t="s">
        <v>1693</v>
      </c>
      <c r="D260" s="127" t="s">
        <v>1705</v>
      </c>
      <c r="E260" s="249" t="s">
        <v>1706</v>
      </c>
      <c r="F260" s="283" t="s">
        <v>1707</v>
      </c>
      <c r="G260" s="254" t="s">
        <v>1708</v>
      </c>
      <c r="H260" s="297" t="s">
        <v>1709</v>
      </c>
    </row>
    <row r="261" spans="1:8" ht="42">
      <c r="A261" s="127" t="str">
        <f t="shared" si="9"/>
        <v>CheckerJ54</v>
      </c>
      <c r="B261" s="127" t="s">
        <v>1483</v>
      </c>
      <c r="C261" s="127" t="s">
        <v>1687</v>
      </c>
      <c r="D261" s="251" t="s">
        <v>12734</v>
      </c>
      <c r="E261" s="252" t="s">
        <v>12735</v>
      </c>
      <c r="F261" s="259" t="s">
        <v>12736</v>
      </c>
      <c r="G261" s="282" t="s">
        <v>12737</v>
      </c>
      <c r="H261" s="297" t="s">
        <v>12738</v>
      </c>
    </row>
    <row r="262" spans="1:8" ht="42" hidden="1">
      <c r="A262" s="127" t="str">
        <f t="shared" si="9"/>
        <v>Checker</v>
      </c>
      <c r="B262" s="127" t="s">
        <v>1483</v>
      </c>
      <c r="D262" s="127" t="s">
        <v>1711</v>
      </c>
      <c r="E262" s="245" t="s">
        <v>1712</v>
      </c>
      <c r="F262" s="246" t="s">
        <v>1713</v>
      </c>
      <c r="G262" s="127" t="s">
        <v>1714</v>
      </c>
      <c r="H262" s="297" t="s">
        <v>1715</v>
      </c>
    </row>
    <row r="263" spans="1:8" ht="54" hidden="1">
      <c r="A263" s="127" t="str">
        <f t="shared" si="9"/>
        <v>Checker</v>
      </c>
      <c r="B263" s="127" t="s">
        <v>1483</v>
      </c>
      <c r="D263" s="127" t="s">
        <v>1716</v>
      </c>
      <c r="E263" s="245" t="s">
        <v>1717</v>
      </c>
      <c r="F263" s="246" t="s">
        <v>1718</v>
      </c>
      <c r="G263" s="127" t="s">
        <v>1719</v>
      </c>
      <c r="H263" s="297" t="s">
        <v>1720</v>
      </c>
    </row>
    <row r="264" spans="1:8" hidden="1">
      <c r="A264" s="127" t="str">
        <f t="shared" si="9"/>
        <v>CheckerJ52</v>
      </c>
      <c r="B264" s="127" t="s">
        <v>1483</v>
      </c>
      <c r="C264" s="127" t="s">
        <v>1721</v>
      </c>
      <c r="D264" s="189"/>
      <c r="E264" s="284"/>
      <c r="G264"/>
      <c r="H264" s="297"/>
    </row>
    <row r="265" spans="1:8" ht="34">
      <c r="A265" s="127" t="str">
        <f t="shared" si="9"/>
        <v>CheckerJ55</v>
      </c>
      <c r="B265" s="127" t="s">
        <v>1483</v>
      </c>
      <c r="C265" s="127" t="s">
        <v>12733</v>
      </c>
      <c r="D265" s="127" t="s">
        <v>12739</v>
      </c>
      <c r="E265" s="249" t="s">
        <v>12740</v>
      </c>
      <c r="F265" s="246" t="s">
        <v>12741</v>
      </c>
      <c r="G265" s="254" t="s">
        <v>12742</v>
      </c>
      <c r="H265" s="297" t="s">
        <v>12743</v>
      </c>
    </row>
    <row r="266" spans="1:8" ht="42.65" customHeight="1">
      <c r="A266" s="127" t="str">
        <f t="shared" si="9"/>
        <v>CheckerJ57</v>
      </c>
      <c r="B266" s="127" t="s">
        <v>1483</v>
      </c>
      <c r="C266" s="127" t="s">
        <v>12794</v>
      </c>
      <c r="D266" s="127" t="s">
        <v>12748</v>
      </c>
      <c r="E266" s="245" t="s">
        <v>12744</v>
      </c>
      <c r="F266" s="246" t="s">
        <v>12745</v>
      </c>
      <c r="G266" s="127" t="s">
        <v>12746</v>
      </c>
      <c r="H266" s="297" t="s">
        <v>12747</v>
      </c>
    </row>
    <row r="267" spans="1:8" ht="28">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34">
      <c r="A269" s="127" t="str">
        <f t="shared" si="9"/>
        <v>CheckerJ60</v>
      </c>
      <c r="B269" s="127" t="s">
        <v>1483</v>
      </c>
      <c r="C269" s="127" t="s">
        <v>12795</v>
      </c>
      <c r="D269" s="127" t="s">
        <v>1729</v>
      </c>
      <c r="E269" s="249" t="s">
        <v>1730</v>
      </c>
      <c r="F269" s="246" t="s">
        <v>1731</v>
      </c>
      <c r="G269" s="254" t="s">
        <v>1732</v>
      </c>
      <c r="H269" s="297" t="s">
        <v>1733</v>
      </c>
    </row>
    <row r="270" spans="1:8" hidden="1">
      <c r="A270" s="127" t="str">
        <f t="shared" si="9"/>
        <v>CheckerJ58</v>
      </c>
      <c r="B270" s="127" t="s">
        <v>1483</v>
      </c>
      <c r="C270" s="127" t="s">
        <v>1722</v>
      </c>
      <c r="G270"/>
      <c r="H270" s="297"/>
    </row>
    <row r="271" spans="1:8" hidden="1">
      <c r="A271" s="127" t="str">
        <f t="shared" si="9"/>
        <v>CheckerJ59</v>
      </c>
      <c r="B271" s="127" t="s">
        <v>1483</v>
      </c>
      <c r="C271" s="127" t="s">
        <v>1728</v>
      </c>
      <c r="G271"/>
      <c r="H271" s="297"/>
    </row>
    <row r="272" spans="1:8" ht="34">
      <c r="A272" s="127" t="str">
        <f t="shared" si="9"/>
        <v>CheckerJ61</v>
      </c>
      <c r="B272" s="127" t="s">
        <v>1483</v>
      </c>
      <c r="C272" s="127" t="s">
        <v>1739</v>
      </c>
      <c r="D272" s="127" t="s">
        <v>1734</v>
      </c>
      <c r="E272" s="249" t="s">
        <v>1735</v>
      </c>
      <c r="F272" s="246" t="s">
        <v>1736</v>
      </c>
      <c r="G272" s="254" t="s">
        <v>1737</v>
      </c>
      <c r="H272" s="297" t="s">
        <v>1738</v>
      </c>
    </row>
    <row r="273" spans="1:8">
      <c r="A273" s="127" t="str">
        <f t="shared" si="9"/>
        <v>Checker</v>
      </c>
      <c r="B273" s="127" t="s">
        <v>1483</v>
      </c>
      <c r="D273" s="127" t="s">
        <v>1740</v>
      </c>
      <c r="E273" s="245" t="s">
        <v>1741</v>
      </c>
      <c r="F273" s="286" t="s">
        <v>1742</v>
      </c>
      <c r="G273" s="127" t="s">
        <v>1743</v>
      </c>
      <c r="H273" s="297" t="s">
        <v>1744</v>
      </c>
    </row>
    <row r="274" spans="1:8">
      <c r="A274" s="127" t="str">
        <f t="shared" si="9"/>
        <v>Checker</v>
      </c>
      <c r="B274" s="127" t="s">
        <v>1483</v>
      </c>
      <c r="D274" s="127" t="s">
        <v>1740</v>
      </c>
      <c r="E274" s="245" t="s">
        <v>1741</v>
      </c>
      <c r="F274" s="286" t="s">
        <v>1742</v>
      </c>
      <c r="G274" s="127" t="s">
        <v>1743</v>
      </c>
      <c r="H274" s="297" t="s">
        <v>1744</v>
      </c>
    </row>
    <row r="275" spans="1:8">
      <c r="A275" s="127" t="str">
        <f t="shared" si="9"/>
        <v>Checker</v>
      </c>
      <c r="B275" s="127" t="s">
        <v>1483</v>
      </c>
      <c r="F275" s="286"/>
      <c r="G275"/>
      <c r="H275" s="297"/>
    </row>
    <row r="276" spans="1:8">
      <c r="A276" s="127" t="str">
        <f t="shared" si="9"/>
        <v>Checker</v>
      </c>
      <c r="B276" s="127" t="s">
        <v>1483</v>
      </c>
      <c r="F276" s="286"/>
      <c r="G276"/>
      <c r="H276" s="297"/>
    </row>
    <row r="277" spans="1:8" ht="40.5">
      <c r="A277" s="127" t="str">
        <f t="shared" ref="A277:A282" si="11">B277&amp;C277</f>
        <v>CheckerL57</v>
      </c>
      <c r="B277" s="127" t="s">
        <v>1483</v>
      </c>
      <c r="C277" s="127" t="s">
        <v>1745</v>
      </c>
      <c r="D277" s="127" t="s">
        <v>1746</v>
      </c>
      <c r="E277" s="245" t="s">
        <v>1741</v>
      </c>
      <c r="F277" s="287" t="s">
        <v>1742</v>
      </c>
      <c r="G277" s="127" t="s">
        <v>1747</v>
      </c>
      <c r="H277" s="297" t="s">
        <v>1748</v>
      </c>
    </row>
    <row r="278" spans="1:8" ht="28">
      <c r="A278" s="127" t="str">
        <f t="shared" si="11"/>
        <v>Product ListA1</v>
      </c>
      <c r="B278" s="127" t="s">
        <v>59</v>
      </c>
      <c r="C278" s="127" t="s">
        <v>390</v>
      </c>
      <c r="D278" s="145" t="s">
        <v>1749</v>
      </c>
      <c r="E278" s="288" t="s">
        <v>1750</v>
      </c>
      <c r="F278" s="289" t="s">
        <v>1751</v>
      </c>
      <c r="G278" s="290" t="s">
        <v>1752</v>
      </c>
      <c r="H278" s="297" t="s">
        <v>1753</v>
      </c>
    </row>
    <row r="279" spans="1:8">
      <c r="A279" s="127" t="str">
        <f t="shared" si="11"/>
        <v>Product ListB5</v>
      </c>
      <c r="B279" s="127" t="s">
        <v>59</v>
      </c>
      <c r="C279" s="127" t="s">
        <v>801</v>
      </c>
      <c r="D279" s="145" t="s">
        <v>1754</v>
      </c>
      <c r="E279" s="288" t="s">
        <v>1755</v>
      </c>
      <c r="F279" s="246" t="s">
        <v>1756</v>
      </c>
      <c r="G279" s="145" t="s">
        <v>1757</v>
      </c>
      <c r="H279" s="297" t="s">
        <v>1758</v>
      </c>
    </row>
    <row r="280" spans="1:8">
      <c r="A280" s="127" t="str">
        <f t="shared" si="11"/>
        <v>Product ListC5</v>
      </c>
      <c r="B280" s="127" t="s">
        <v>59</v>
      </c>
      <c r="C280" s="127" t="s">
        <v>917</v>
      </c>
      <c r="D280" s="145" t="s">
        <v>1759</v>
      </c>
      <c r="E280" s="288" t="s">
        <v>1760</v>
      </c>
      <c r="F280" s="246" t="s">
        <v>1761</v>
      </c>
      <c r="G280" s="145" t="s">
        <v>1762</v>
      </c>
      <c r="H280" s="297" t="s">
        <v>1763</v>
      </c>
    </row>
    <row r="281" spans="1:8">
      <c r="A281" s="127" t="str">
        <f t="shared" si="11"/>
        <v>Product ListD5</v>
      </c>
      <c r="B281" s="127" t="s">
        <v>59</v>
      </c>
      <c r="C281" s="127" t="s">
        <v>1764</v>
      </c>
      <c r="D281" s="145" t="s">
        <v>1258</v>
      </c>
      <c r="E281" s="288" t="s">
        <v>1505</v>
      </c>
      <c r="F281" s="246" t="s">
        <v>1260</v>
      </c>
      <c r="G281" s="145" t="s">
        <v>1261</v>
      </c>
      <c r="H281" s="297" t="s">
        <v>1262</v>
      </c>
    </row>
    <row r="282" spans="1:8" ht="27">
      <c r="A282" s="127" t="str">
        <f t="shared" si="11"/>
        <v>GeneralCpy</v>
      </c>
      <c r="B282" s="127" t="s">
        <v>1765</v>
      </c>
      <c r="C282" s="127" t="s">
        <v>1766</v>
      </c>
      <c r="D282" s="127" t="s">
        <v>12789</v>
      </c>
      <c r="E282" s="245" t="s">
        <v>12790</v>
      </c>
      <c r="F282" s="246" t="s">
        <v>12791</v>
      </c>
      <c r="G282" s="127" t="s">
        <v>12792</v>
      </c>
      <c r="H282" s="297" t="s">
        <v>12793</v>
      </c>
    </row>
    <row r="283" spans="1:8">
      <c r="A283" s="127" t="s">
        <v>1767</v>
      </c>
      <c r="B283" s="127" t="s">
        <v>1765</v>
      </c>
      <c r="G283"/>
      <c r="H283" s="297"/>
    </row>
    <row r="284" spans="1:8">
      <c r="G284"/>
    </row>
    <row r="285" spans="1:8" ht="81">
      <c r="A285" s="127" t="s">
        <v>1258</v>
      </c>
      <c r="D285" s="127" t="s">
        <v>1768</v>
      </c>
      <c r="E285" s="245" t="s">
        <v>1769</v>
      </c>
      <c r="F285" s="246" t="s">
        <v>1770</v>
      </c>
      <c r="G285" s="127" t="s">
        <v>1771</v>
      </c>
      <c r="H285" s="144" t="s">
        <v>1772</v>
      </c>
    </row>
    <row r="286" spans="1:8">
      <c r="A286" s="127" t="s">
        <v>1258</v>
      </c>
      <c r="D286" s="127" t="s">
        <v>1773</v>
      </c>
      <c r="E286" s="245" t="s">
        <v>1774</v>
      </c>
      <c r="F286" s="246" t="s">
        <v>1775</v>
      </c>
      <c r="G286" s="128" t="s">
        <v>1776</v>
      </c>
      <c r="H286" s="297" t="s">
        <v>1777</v>
      </c>
    </row>
    <row r="287" spans="1:8">
      <c r="A287" s="127" t="s">
        <v>1258</v>
      </c>
      <c r="D287" s="127" t="s">
        <v>1778</v>
      </c>
      <c r="E287" s="245" t="s">
        <v>1779</v>
      </c>
      <c r="F287" s="246" t="s">
        <v>1780</v>
      </c>
      <c r="G287" s="128" t="s">
        <v>1781</v>
      </c>
      <c r="H287" s="297" t="s">
        <v>1782</v>
      </c>
    </row>
    <row r="288" spans="1:8" ht="67.5">
      <c r="A288" s="127" t="s">
        <v>1258</v>
      </c>
      <c r="D288" s="127" t="s">
        <v>1783</v>
      </c>
      <c r="E288" s="245" t="s">
        <v>1784</v>
      </c>
      <c r="F288" s="246" t="s">
        <v>1785</v>
      </c>
      <c r="G288" s="128" t="s">
        <v>1786</v>
      </c>
      <c r="H288" s="297" t="s">
        <v>1787</v>
      </c>
    </row>
    <row r="289" spans="1:8">
      <c r="A289" s="127" t="s">
        <v>1258</v>
      </c>
      <c r="D289" s="127" t="s">
        <v>1788</v>
      </c>
      <c r="E289" s="245" t="s">
        <v>1789</v>
      </c>
      <c r="F289" s="246" t="s">
        <v>1790</v>
      </c>
      <c r="G289" s="128" t="s">
        <v>1791</v>
      </c>
      <c r="H289" s="297" t="s">
        <v>1792</v>
      </c>
    </row>
    <row r="290" spans="1:8" ht="28">
      <c r="A290" s="127" t="s">
        <v>1258</v>
      </c>
      <c r="D290" s="127" t="s">
        <v>1793</v>
      </c>
      <c r="E290" s="245" t="s">
        <v>1794</v>
      </c>
      <c r="F290" s="246" t="s">
        <v>1795</v>
      </c>
      <c r="G290" s="128" t="s">
        <v>1796</v>
      </c>
      <c r="H290" s="297" t="s">
        <v>1797</v>
      </c>
    </row>
    <row r="291" spans="1:8" ht="54">
      <c r="A291" s="127" t="s">
        <v>1258</v>
      </c>
      <c r="D291" s="127" t="s">
        <v>1798</v>
      </c>
      <c r="E291" s="245" t="s">
        <v>1799</v>
      </c>
      <c r="F291" s="246" t="s">
        <v>1800</v>
      </c>
      <c r="G291" s="128" t="s">
        <v>1801</v>
      </c>
      <c r="H291" s="297" t="s">
        <v>1802</v>
      </c>
    </row>
  </sheetData>
  <autoFilter ref="A1:H291" xr:uid="{00000000-0009-0000-0000-000008000000}"/>
  <customSheetViews>
    <customSheetView guid="{4BDF1A28-30D5-449D-B20E-D6C97EF9FAE1}" showAutoFilter="1">
      <selection activeCell="C174" sqref="C174"/>
      <pageMargins left="0" right="0" top="0" bottom="0" header="0" footer="0"/>
      <pageSetup paperSize="9" orientation="portrait"/>
      <autoFilter ref="B1:N1" xr:uid="{29B37D1C-A735-47A6-B2CC-42780B8729D3}"/>
    </customSheetView>
    <customSheetView guid="{C59130F4-2E03-5E48-94CE-6E4A0484DB9E}" showAutoFilter="1">
      <selection activeCell="E4" sqref="E4"/>
      <pageMargins left="0" right="0" top="0" bottom="0" header="0" footer="0"/>
      <pageSetup paperSize="9" orientation="portrait"/>
      <headerFooter alignWithMargins="0"/>
      <autoFilter ref="B1:N1" xr:uid="{D5FC71A5-246F-4D3B-B634-0BC4CBE09EF2}"/>
    </customSheetView>
  </customSheetViews>
  <phoneticPr fontId="84"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MetalSmelter</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Wild, Claudia (OPP)</cp:lastModifiedBy>
  <cp:revision/>
  <dcterms:created xsi:type="dcterms:W3CDTF">2010-06-21T21:00:23Z</dcterms:created>
  <dcterms:modified xsi:type="dcterms:W3CDTF">2024-01-31T09:37:46Z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